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Labo_BCM\08000-Personnel\08220-Embauche_Recru\"/>
    </mc:Choice>
  </mc:AlternateContent>
  <xr:revisionPtr revIDLastSave="0" documentId="8_{A01E2266-09AF-49DA-959B-BFAA68EF00B7}" xr6:coauthVersionLast="36" xr6:coauthVersionMax="36" xr10:uidLastSave="{00000000-0000-0000-0000-000000000000}"/>
  <bookViews>
    <workbookView xWindow="0" yWindow="0" windowWidth="25200" windowHeight="10830" xr2:uid="{00000000-000D-0000-FFFF-FFFF00000000}"/>
  </bookViews>
  <sheets>
    <sheet name="Formulaire" sheetId="1" r:id="rId1"/>
    <sheet name="Liste des charges disponibles" sheetId="3" r:id="rId2"/>
    <sheet name="Feuil2" sheetId="2" state="hidden" r:id="rId3"/>
  </sheets>
  <calcPr calcId="191029"/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19" i="2"/>
  <c r="D12" i="3" l="1"/>
  <c r="D9" i="3" l="1"/>
  <c r="J18" i="3" l="1"/>
  <c r="I18" i="3"/>
  <c r="J14" i="3"/>
  <c r="I14" i="3"/>
  <c r="I13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4" i="3"/>
  <c r="J4" i="3"/>
  <c r="F9" i="3" l="1"/>
  <c r="B31" i="3" l="1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B42" i="3"/>
  <c r="C42" i="3"/>
  <c r="D42" i="3"/>
  <c r="E42" i="3"/>
  <c r="F42" i="3"/>
  <c r="G42" i="3"/>
  <c r="H42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D51" i="3"/>
  <c r="E51" i="3"/>
  <c r="F51" i="3"/>
  <c r="G51" i="3"/>
  <c r="H51" i="3"/>
  <c r="B52" i="3"/>
  <c r="C52" i="3"/>
  <c r="D52" i="3"/>
  <c r="E52" i="3"/>
  <c r="F52" i="3"/>
  <c r="G52" i="3"/>
  <c r="H52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55" i="3"/>
  <c r="C55" i="3"/>
  <c r="D55" i="3"/>
  <c r="E55" i="3"/>
  <c r="F55" i="3"/>
  <c r="G55" i="3"/>
  <c r="H55" i="3"/>
  <c r="B56" i="3"/>
  <c r="C56" i="3"/>
  <c r="D56" i="3"/>
  <c r="E56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C30" i="3"/>
  <c r="D30" i="3"/>
  <c r="E30" i="3"/>
  <c r="F30" i="3"/>
  <c r="G30" i="3"/>
  <c r="H30" i="3"/>
  <c r="B30" i="3"/>
  <c r="B5" i="3"/>
  <c r="C5" i="3"/>
  <c r="D5" i="3"/>
  <c r="E5" i="3"/>
  <c r="F5" i="3"/>
  <c r="G5" i="3"/>
  <c r="H5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E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C4" i="3"/>
  <c r="D4" i="3"/>
  <c r="E4" i="3"/>
  <c r="F4" i="3"/>
  <c r="G4" i="3"/>
  <c r="H4" i="3"/>
  <c r="B4" i="3"/>
  <c r="J12" i="3"/>
  <c r="J13" i="3"/>
  <c r="J15" i="3"/>
  <c r="J16" i="3"/>
  <c r="J17" i="3"/>
  <c r="J19" i="3"/>
  <c r="J20" i="3"/>
  <c r="K20" i="2"/>
  <c r="K21" i="2"/>
  <c r="K22" i="2"/>
  <c r="K23" i="2"/>
  <c r="K24" i="2"/>
  <c r="K25" i="2"/>
  <c r="K10" i="3" s="1"/>
  <c r="K26" i="2"/>
  <c r="K27" i="2"/>
  <c r="M12" i="3" s="1"/>
  <c r="K28" i="2"/>
  <c r="M13" i="3" s="1"/>
  <c r="K29" i="2"/>
  <c r="K30" i="2"/>
  <c r="M15" i="3" s="1"/>
  <c r="K31" i="2"/>
  <c r="L16" i="3" s="1"/>
  <c r="K32" i="2"/>
  <c r="K17" i="3" s="1"/>
  <c r="K33" i="2"/>
  <c r="K18" i="3" s="1"/>
  <c r="K34" i="2"/>
  <c r="M19" i="3" s="1"/>
  <c r="K35" i="2"/>
  <c r="L20" i="3" s="1"/>
  <c r="K19" i="2"/>
  <c r="I12" i="3"/>
  <c r="I15" i="3"/>
  <c r="I16" i="3"/>
  <c r="I17" i="3"/>
  <c r="I19" i="3"/>
  <c r="I20" i="3"/>
  <c r="I21" i="3"/>
  <c r="J21" i="3"/>
  <c r="I22" i="3"/>
  <c r="J22" i="3"/>
  <c r="I23" i="3"/>
  <c r="J23" i="3"/>
  <c r="I24" i="3"/>
  <c r="J24" i="3"/>
  <c r="I25" i="3"/>
  <c r="J25" i="3"/>
  <c r="I26" i="3"/>
  <c r="J26" i="3"/>
  <c r="M14" i="3" l="1"/>
  <c r="K14" i="3"/>
  <c r="L6" i="3"/>
  <c r="K6" i="3"/>
  <c r="M5" i="3"/>
  <c r="K5" i="3"/>
  <c r="M8" i="3"/>
  <c r="K8" i="3"/>
  <c r="M4" i="3"/>
  <c r="K4" i="3"/>
  <c r="M9" i="3"/>
  <c r="K9" i="3"/>
  <c r="L11" i="3"/>
  <c r="K11" i="3"/>
  <c r="L7" i="3"/>
  <c r="K7" i="3"/>
  <c r="L18" i="3"/>
  <c r="M18" i="3"/>
  <c r="L14" i="3"/>
  <c r="M11" i="3"/>
  <c r="L10" i="3"/>
  <c r="M10" i="3"/>
  <c r="L9" i="3"/>
  <c r="L8" i="3"/>
  <c r="M7" i="3"/>
  <c r="L5" i="3"/>
  <c r="L4" i="3"/>
  <c r="M17" i="3"/>
  <c r="L17" i="3"/>
  <c r="K13" i="3"/>
  <c r="L13" i="3"/>
  <c r="K20" i="3"/>
  <c r="M20" i="3"/>
  <c r="K16" i="3"/>
  <c r="M16" i="3"/>
  <c r="K15" i="3"/>
  <c r="K19" i="3"/>
  <c r="L19" i="3"/>
  <c r="L15" i="3"/>
  <c r="K12" i="3"/>
  <c r="K27" i="3" s="1"/>
  <c r="L12" i="3"/>
  <c r="M6" i="3" l="1"/>
  <c r="M27" i="3" s="1"/>
  <c r="L27" i="3"/>
  <c r="A37" i="2"/>
  <c r="A38" i="2"/>
  <c r="A39" i="2"/>
  <c r="A40" i="2"/>
  <c r="A41" i="2"/>
  <c r="A36" i="2"/>
  <c r="A74" i="2" l="1"/>
  <c r="A73" i="2"/>
  <c r="A66" i="2" l="1"/>
  <c r="A47" i="2" l="1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7" i="2"/>
  <c r="A68" i="2"/>
  <c r="A69" i="2"/>
  <c r="A70" i="2"/>
  <c r="A71" i="2"/>
  <c r="A72" i="2"/>
  <c r="A46" i="2"/>
  <c r="J60" i="1" l="1"/>
  <c r="J64" i="1"/>
  <c r="J58" i="1"/>
  <c r="H64" i="1"/>
  <c r="H60" i="1"/>
  <c r="J62" i="1"/>
  <c r="J66" i="1"/>
  <c r="H66" i="1"/>
  <c r="H62" i="1"/>
  <c r="H58" i="1"/>
  <c r="A20" i="2" l="1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9" i="2"/>
  <c r="T53" i="1" l="1"/>
  <c r="N45" i="1"/>
  <c r="H47" i="1"/>
  <c r="R47" i="1"/>
  <c r="N49" i="1"/>
  <c r="H51" i="1"/>
  <c r="R51" i="1"/>
  <c r="N53" i="1"/>
  <c r="L45" i="1"/>
  <c r="T45" i="1"/>
  <c r="P47" i="1"/>
  <c r="L49" i="1"/>
  <c r="T49" i="1"/>
  <c r="P51" i="1"/>
  <c r="L53" i="1"/>
  <c r="H45" i="1"/>
  <c r="R45" i="1"/>
  <c r="N47" i="1"/>
  <c r="H49" i="1"/>
  <c r="R49" i="1"/>
  <c r="N51" i="1"/>
  <c r="H53" i="1"/>
  <c r="R53" i="1"/>
  <c r="P45" i="1"/>
  <c r="L47" i="1"/>
  <c r="T47" i="1"/>
  <c r="P49" i="1"/>
  <c r="L51" i="1"/>
  <c r="T51" i="1"/>
  <c r="P53" i="1"/>
</calcChain>
</file>

<file path=xl/sharedStrings.xml><?xml version="1.0" encoding="utf-8"?>
<sst xmlns="http://schemas.openxmlformats.org/spreadsheetml/2006/main" count="490" uniqueCount="155">
  <si>
    <t>Nom:</t>
  </si>
  <si>
    <t>Prénom:</t>
  </si>
  <si>
    <t>Date de naissance:</t>
  </si>
  <si>
    <t>Sexe:</t>
  </si>
  <si>
    <t>Courriel:</t>
  </si>
  <si>
    <t>Poste téléphonique UdeM:</t>
  </si>
  <si>
    <t>Adresse:</t>
  </si>
  <si>
    <t>Adresse du laboratoire:</t>
  </si>
  <si>
    <t>Numéro d'assurance sociale:</t>
  </si>
  <si>
    <t>Identification du candidat</t>
  </si>
  <si>
    <t>Cycle d'étude actuel:</t>
  </si>
  <si>
    <t>Programme:</t>
  </si>
  <si>
    <t>Directeur de recherche:</t>
  </si>
  <si>
    <t>Titre du projet de recherche:</t>
  </si>
  <si>
    <t>Études/Recherche</t>
  </si>
  <si>
    <t>Nombre de mois depuis l'inscription:</t>
  </si>
  <si>
    <t>Diplôme(s) précédent(s):</t>
  </si>
  <si>
    <t>1-</t>
  </si>
  <si>
    <t>2-</t>
  </si>
  <si>
    <t>Nom du diplôme et programme</t>
  </si>
  <si>
    <t>Année d'obtention</t>
  </si>
  <si>
    <t>Titre du projet (cycles supérieurs uniquement)</t>
  </si>
  <si>
    <t>Nom de l'université et pays d'obtention</t>
  </si>
  <si>
    <t>Expériences en enseignement</t>
  </si>
  <si>
    <t>Analyse des protéines</t>
  </si>
  <si>
    <t>Ultracentrifugation</t>
  </si>
  <si>
    <t>Électrophorèse SDS-PAGE</t>
  </si>
  <si>
    <t>Western Blot</t>
  </si>
  <si>
    <t>Chromatographie</t>
  </si>
  <si>
    <t>Culture cellulaire</t>
  </si>
  <si>
    <t>Expression bactériennes</t>
  </si>
  <si>
    <t>Cristallographie</t>
  </si>
  <si>
    <t>Séquençage de peptide</t>
  </si>
  <si>
    <t>Études de liaisons macromoléculaires</t>
  </si>
  <si>
    <t>Expérience sur ÄKTA</t>
  </si>
  <si>
    <t>Expériences</t>
  </si>
  <si>
    <t>Biologie moléculaire</t>
  </si>
  <si>
    <t>Expertise théorique</t>
  </si>
  <si>
    <t>Purification d'ADN/ARN</t>
  </si>
  <si>
    <t>Réactions enzymatiques</t>
  </si>
  <si>
    <t>Électrophorèse sur ADN</t>
  </si>
  <si>
    <t>Séquençage</t>
  </si>
  <si>
    <t>Séquençage haut-débit</t>
  </si>
  <si>
    <t>Microscopie</t>
  </si>
  <si>
    <t>PCR</t>
  </si>
  <si>
    <t>qPCR</t>
  </si>
  <si>
    <t>Purification des protéines</t>
  </si>
  <si>
    <t>Enzymologie</t>
  </si>
  <si>
    <t>Parmacologie (récepteur/ligand)</t>
  </si>
  <si>
    <t>Métabolisme</t>
  </si>
  <si>
    <t>Génomique</t>
  </si>
  <si>
    <t>Bioinformatique</t>
  </si>
  <si>
    <t>Protéomique</t>
  </si>
  <si>
    <r>
      <t xml:space="preserve">Transcription / Traduction </t>
    </r>
    <r>
      <rPr>
        <i/>
        <sz val="11"/>
        <color theme="1"/>
        <rFont val="Calibri"/>
        <family val="2"/>
        <scheme val="minor"/>
      </rPr>
      <t>in vitro</t>
    </r>
  </si>
  <si>
    <t>Image J</t>
  </si>
  <si>
    <t>Type de charge</t>
  </si>
  <si>
    <t>3-</t>
  </si>
  <si>
    <t>Session</t>
  </si>
  <si>
    <t>Sigle du cours (ex.:BCM1521)</t>
  </si>
  <si>
    <t>Charges pour lesquelles le candidat postule</t>
  </si>
  <si>
    <t>Possibilité de donner plus d'une charge cette année?</t>
  </si>
  <si>
    <t>BCM1521</t>
  </si>
  <si>
    <t>BCM2531</t>
  </si>
  <si>
    <t>Démonstration</t>
  </si>
  <si>
    <t>Cours</t>
  </si>
  <si>
    <t>Expérience</t>
  </si>
  <si>
    <t>Hiver</t>
  </si>
  <si>
    <t>Automne</t>
  </si>
  <si>
    <t>Horaire</t>
  </si>
  <si>
    <t>Nombre de charges à pourvoir</t>
  </si>
  <si>
    <t>Lundi - 10h à 17h</t>
  </si>
  <si>
    <t>Lundi et Mardi - 13h à 17h</t>
  </si>
  <si>
    <t>Temps de charge de cours</t>
  </si>
  <si>
    <t>Temps de correction</t>
  </si>
  <si>
    <t>Temps total</t>
  </si>
  <si>
    <t>Montant alloué M.Sc.</t>
  </si>
  <si>
    <t>Montant alloué Ph.D.</t>
  </si>
  <si>
    <t>Mercredi - 9h à 17h</t>
  </si>
  <si>
    <t>Charge complète</t>
  </si>
  <si>
    <t>Nombre d'étudiants</t>
  </si>
  <si>
    <t>BCM3531</t>
  </si>
  <si>
    <t>Purification d'une protéine</t>
  </si>
  <si>
    <t>Jeudi et Vendredi - 9h à 17h</t>
  </si>
  <si>
    <t>Mercredi et Jeudi - 9h à 17h</t>
  </si>
  <si>
    <t>Surveillance</t>
  </si>
  <si>
    <t>Variable</t>
  </si>
  <si>
    <t>Correction</t>
  </si>
  <si>
    <t>BCM2503</t>
  </si>
  <si>
    <t>Charge désirée</t>
  </si>
  <si>
    <t>BCM1503</t>
  </si>
  <si>
    <t>BCM1502</t>
  </si>
  <si>
    <t>BCM2004</t>
  </si>
  <si>
    <t>BCM2501</t>
  </si>
  <si>
    <t>BCM2505</t>
  </si>
  <si>
    <t>BCM2532</t>
  </si>
  <si>
    <t>BCM2562</t>
  </si>
  <si>
    <t>BCM3513</t>
  </si>
  <si>
    <t>BCM3514</t>
  </si>
  <si>
    <t>BCM1974</t>
  </si>
  <si>
    <t>BCM6026</t>
  </si>
  <si>
    <t>BCM3515</t>
  </si>
  <si>
    <t>BCM1970</t>
  </si>
  <si>
    <t>1 à 4</t>
  </si>
  <si>
    <t>BCM2502</t>
  </si>
  <si>
    <t>BCM6023</t>
  </si>
  <si>
    <t>BCM2002</t>
  </si>
  <si>
    <t>BCM1501</t>
  </si>
  <si>
    <t>BCM6225</t>
  </si>
  <si>
    <t>BCM6100</t>
  </si>
  <si>
    <t>BCM3525</t>
  </si>
  <si>
    <t>Répétition</t>
  </si>
  <si>
    <t>Temps alloué</t>
  </si>
  <si>
    <t>Taux horaire M.Sc.</t>
  </si>
  <si>
    <t>Taux horaire Ph. D.</t>
  </si>
  <si>
    <t>Nom</t>
  </si>
  <si>
    <t>Sélectionner les lignes correspondant à vos expertises</t>
  </si>
  <si>
    <t>Charges à pourvoir</t>
  </si>
  <si>
    <t>Montant approximatif</t>
  </si>
  <si>
    <r>
      <t xml:space="preserve">Charges de </t>
    </r>
    <r>
      <rPr>
        <b/>
        <sz val="11"/>
        <color theme="1"/>
        <rFont val="Calibri"/>
        <family val="2"/>
        <scheme val="minor"/>
      </rPr>
      <t>démonstration</t>
    </r>
    <r>
      <rPr>
        <sz val="11"/>
        <color theme="1"/>
        <rFont val="Calibri"/>
        <family val="2"/>
        <scheme val="minor"/>
      </rPr>
      <t xml:space="preserve"> désirées par ordre de préférence</t>
    </r>
  </si>
  <si>
    <r>
      <t xml:space="preserve">Charges de </t>
    </r>
    <r>
      <rPr>
        <b/>
        <sz val="11"/>
        <color theme="1"/>
        <rFont val="Calibri"/>
        <family val="2"/>
        <scheme val="minor"/>
      </rPr>
      <t>surveillance / correction</t>
    </r>
    <r>
      <rPr>
        <sz val="11"/>
        <color theme="1"/>
        <rFont val="Calibri"/>
        <family val="2"/>
        <scheme val="minor"/>
      </rPr>
      <t xml:space="preserve"> d'examens ou de </t>
    </r>
    <r>
      <rPr>
        <b/>
        <sz val="11"/>
        <color theme="1"/>
        <rFont val="Calibri"/>
        <family val="2"/>
        <scheme val="minor"/>
      </rPr>
      <t>répétition</t>
    </r>
    <r>
      <rPr>
        <sz val="11"/>
        <color theme="1"/>
        <rFont val="Calibri"/>
        <family val="2"/>
        <scheme val="minor"/>
      </rPr>
      <t xml:space="preserve"> désirées par ordre de préférence</t>
    </r>
  </si>
  <si>
    <t>Taux horaire</t>
  </si>
  <si>
    <t>Titre de l'expérience (cas d'une charge de démonstration)</t>
  </si>
  <si>
    <t>Année</t>
  </si>
  <si>
    <t>Taux horaire Ph.D.</t>
  </si>
  <si>
    <t>Téléphone principal:</t>
  </si>
  <si>
    <t>Formulaire de candidature pour les auxiliaires d'enseignement</t>
  </si>
  <si>
    <t>BCM3532</t>
  </si>
  <si>
    <t>Envoyer le formulaire à Philipe Lampron</t>
  </si>
  <si>
    <t>Été</t>
  </si>
  <si>
    <t>Lundi au Vendredi - 9h à 17h</t>
  </si>
  <si>
    <t>ND</t>
  </si>
  <si>
    <t>BCM6014</t>
  </si>
  <si>
    <t>BCM6016</t>
  </si>
  <si>
    <t>BCM6018</t>
  </si>
  <si>
    <t>BCM6017</t>
  </si>
  <si>
    <t>BCM6019</t>
  </si>
  <si>
    <t>BCM6015</t>
  </si>
  <si>
    <t>Culture de cellules à haut débit</t>
  </si>
  <si>
    <t>Méthodes de pointe en purification de protéines</t>
  </si>
  <si>
    <t>Méthodes de pointe en protéomique</t>
  </si>
  <si>
    <t>Détermination de structure de macromolécules</t>
  </si>
  <si>
    <t>Méthodes de pointe en génomique appliquée</t>
  </si>
  <si>
    <t>Méthodes en microscopie à haute résolution</t>
  </si>
  <si>
    <t>Amylase salivaire</t>
  </si>
  <si>
    <t>Liaisons macromoléculaires</t>
  </si>
  <si>
    <t>Purification Taq polymérase</t>
  </si>
  <si>
    <t>ADN - PCR</t>
  </si>
  <si>
    <t>CRISPR-Cas9 - APP</t>
  </si>
  <si>
    <t>Cinétique enzymatique</t>
  </si>
  <si>
    <t>22,71 $/h</t>
  </si>
  <si>
    <t>25,05 $/h</t>
  </si>
  <si>
    <t>Matricule étudiant:</t>
  </si>
  <si>
    <r>
      <t>Date d'expiration du NAS (</t>
    </r>
    <r>
      <rPr>
        <i/>
        <sz val="10"/>
        <color theme="1"/>
        <rFont val="Calibri"/>
        <family val="2"/>
        <scheme val="minor"/>
      </rPr>
      <t>le cas échéant)</t>
    </r>
    <r>
      <rPr>
        <sz val="11"/>
        <color theme="1"/>
        <rFont val="Calibri"/>
        <family val="2"/>
        <scheme val="minor"/>
      </rPr>
      <t>:</t>
    </r>
  </si>
  <si>
    <r>
      <t xml:space="preserve">Je confirme que je suis/serai inscrit comme étudiant à l'université de Montréal pour la/les trimestres auxquelles je demande une charge. </t>
    </r>
    <r>
      <rPr>
        <b/>
        <i/>
        <sz val="12"/>
        <color rgb="FFFF0000"/>
        <rFont val="Calibri"/>
        <family val="2"/>
        <scheme val="minor"/>
      </rPr>
      <t>OBLIGATOIRE</t>
    </r>
  </si>
  <si>
    <t>Charge estimée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</si>
</sst>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#,##0.0&quot; h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65" fontId="1" fillId="2" borderId="14" xfId="1" applyNumberFormat="1" applyFont="1" applyFill="1" applyBorder="1" applyAlignment="1">
      <alignment horizontal="center" wrapText="1"/>
    </xf>
    <xf numFmtId="165" fontId="1" fillId="2" borderId="14" xfId="0" applyNumberFormat="1" applyFont="1" applyFill="1" applyBorder="1" applyAlignment="1">
      <alignment horizontal="center" wrapText="1"/>
    </xf>
    <xf numFmtId="0" fontId="0" fillId="0" borderId="14" xfId="0" applyBorder="1"/>
    <xf numFmtId="165" fontId="0" fillId="0" borderId="14" xfId="1" applyNumberFormat="1" applyFont="1" applyBorder="1"/>
    <xf numFmtId="165" fontId="0" fillId="0" borderId="14" xfId="0" applyNumberFormat="1" applyBorder="1"/>
    <xf numFmtId="2" fontId="0" fillId="0" borderId="14" xfId="1" applyNumberFormat="1" applyFont="1" applyBorder="1"/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Border="1"/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1" applyNumberFormat="1" applyFont="1"/>
    <xf numFmtId="166" fontId="1" fillId="2" borderId="14" xfId="0" applyNumberFormat="1" applyFont="1" applyFill="1" applyBorder="1" applyAlignment="1">
      <alignment horizontal="center" wrapText="1"/>
    </xf>
    <xf numFmtId="166" fontId="0" fillId="0" borderId="14" xfId="0" applyNumberFormat="1" applyBorder="1"/>
    <xf numFmtId="166" fontId="0" fillId="0" borderId="14" xfId="1" applyNumberFormat="1" applyFont="1" applyBorder="1"/>
    <xf numFmtId="166" fontId="0" fillId="0" borderId="0" xfId="0" applyNumberFormat="1" applyBorder="1" applyAlignment="1">
      <alignment horizontal="center"/>
    </xf>
    <xf numFmtId="166" fontId="0" fillId="0" borderId="0" xfId="1" applyNumberFormat="1" applyFont="1" applyBorder="1"/>
    <xf numFmtId="166" fontId="0" fillId="0" borderId="0" xfId="0" applyNumberFormat="1"/>
    <xf numFmtId="164" fontId="0" fillId="0" borderId="0" xfId="1" applyFont="1" applyBorder="1" applyAlignment="1">
      <alignment horizontal="center"/>
    </xf>
    <xf numFmtId="0" fontId="0" fillId="0" borderId="4" xfId="0" applyBorder="1" applyAlignme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14" xfId="0" applyBorder="1" applyAlignment="1">
      <alignment horizontal="left"/>
    </xf>
    <xf numFmtId="0" fontId="1" fillId="3" borderId="14" xfId="0" applyFont="1" applyFill="1" applyBorder="1" applyAlignment="1">
      <alignment horizontal="center" wrapText="1"/>
    </xf>
    <xf numFmtId="166" fontId="1" fillId="3" borderId="14" xfId="0" applyNumberFormat="1" applyFont="1" applyFill="1" applyBorder="1" applyAlignment="1">
      <alignment horizontal="center" wrapText="1"/>
    </xf>
    <xf numFmtId="165" fontId="1" fillId="3" borderId="14" xfId="1" applyNumberFormat="1" applyFont="1" applyFill="1" applyBorder="1" applyAlignment="1">
      <alignment horizontal="center" wrapText="1"/>
    </xf>
    <xf numFmtId="165" fontId="1" fillId="3" borderId="14" xfId="0" applyNumberFormat="1" applyFont="1" applyFill="1" applyBorder="1" applyAlignment="1">
      <alignment horizontal="center" wrapText="1"/>
    </xf>
    <xf numFmtId="0" fontId="0" fillId="2" borderId="14" xfId="0" applyFill="1" applyBorder="1"/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14" xfId="0" applyNumberFormat="1" applyFill="1" applyBorder="1"/>
    <xf numFmtId="166" fontId="0" fillId="2" borderId="14" xfId="1" applyNumberFormat="1" applyFont="1" applyFill="1" applyBorder="1"/>
    <xf numFmtId="0" fontId="1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2" fontId="0" fillId="2" borderId="14" xfId="1" applyNumberFormat="1" applyFont="1" applyFill="1" applyBorder="1" applyAlignment="1">
      <alignment horizontal="center"/>
    </xf>
    <xf numFmtId="164" fontId="0" fillId="0" borderId="14" xfId="1" applyFont="1" applyBorder="1"/>
    <xf numFmtId="164" fontId="0" fillId="2" borderId="14" xfId="1" applyFont="1" applyFill="1" applyBorder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7" xfId="0" applyBorder="1" applyProtection="1"/>
    <xf numFmtId="0" fontId="5" fillId="0" borderId="0" xfId="0" applyFont="1"/>
    <xf numFmtId="0" fontId="4" fillId="0" borderId="0" xfId="2" applyProtection="1">
      <protection locked="0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/>
    <xf numFmtId="165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166" fontId="0" fillId="6" borderId="14" xfId="0" applyNumberFormat="1" applyFill="1" applyBorder="1"/>
    <xf numFmtId="164" fontId="0" fillId="6" borderId="14" xfId="1" applyFont="1" applyFill="1" applyBorder="1"/>
    <xf numFmtId="164" fontId="0" fillId="0" borderId="0" xfId="1" applyFont="1"/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2" fontId="0" fillId="3" borderId="12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0" fillId="3" borderId="12" xfId="1" applyFont="1" applyFill="1" applyBorder="1" applyAlignment="1">
      <alignment horizontal="center"/>
    </xf>
    <xf numFmtId="0" fontId="1" fillId="0" borderId="0" xfId="0" applyFont="1" applyBorder="1"/>
    <xf numFmtId="0" fontId="9" fillId="0" borderId="2" xfId="0" applyFont="1" applyBorder="1" applyAlignment="1">
      <alignment horizontal="right"/>
    </xf>
    <xf numFmtId="0" fontId="0" fillId="6" borderId="0" xfId="0" applyFill="1" applyBorder="1"/>
    <xf numFmtId="0" fontId="0" fillId="6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Link="$C$27" fmlaRange="Feuil2!$C$3:$C$12" multiSel="" noThreeD="1" sel="9" seltype="multi" val="0"/>
</file>

<file path=xl/ctrlProps/ctrlProp2.xml><?xml version="1.0" encoding="utf-8"?>
<formControlPr xmlns="http://schemas.microsoft.com/office/spreadsheetml/2009/9/main" objectType="List" dx="22" fmlaRange="Feuil2!$D$3:$D$10" multiSel="" noThreeD="1" sel="8" seltype="multi" val="0"/>
</file>

<file path=xl/ctrlProps/ctrlProp3.xml><?xml version="1.0" encoding="utf-8"?>
<formControlPr xmlns="http://schemas.microsoft.com/office/spreadsheetml/2009/9/main" objectType="List" dx="22" fmlaRange="Feuil2!$E$3:$E$14" multiSel="" noThreeD="1" sel="9" seltype="multi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9525</xdr:rowOff>
        </xdr:from>
        <xdr:to>
          <xdr:col>5</xdr:col>
          <xdr:colOff>257175</xdr:colOff>
          <xdr:row>29</xdr:row>
          <xdr:rowOff>914400</xdr:rowOff>
        </xdr:to>
        <xdr:sp macro="" textlink="">
          <xdr:nvSpPr>
            <xdr:cNvPr id="1039" name="List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0</xdr:rowOff>
        </xdr:from>
        <xdr:to>
          <xdr:col>13</xdr:col>
          <xdr:colOff>409575</xdr:colOff>
          <xdr:row>29</xdr:row>
          <xdr:rowOff>962025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190500</xdr:rowOff>
        </xdr:from>
        <xdr:to>
          <xdr:col>20</xdr:col>
          <xdr:colOff>504825</xdr:colOff>
          <xdr:row>30</xdr:row>
          <xdr:rowOff>0</xdr:rowOff>
        </xdr:to>
        <xdr:sp macro="" textlink="">
          <xdr:nvSpPr>
            <xdr:cNvPr id="1041" name="List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266699</xdr:colOff>
      <xdr:row>0</xdr:row>
      <xdr:rowOff>0</xdr:rowOff>
    </xdr:from>
    <xdr:to>
      <xdr:col>21</xdr:col>
      <xdr:colOff>133081</xdr:colOff>
      <xdr:row>2</xdr:row>
      <xdr:rowOff>145024</xdr:rowOff>
    </xdr:to>
    <xdr:pic>
      <xdr:nvPicPr>
        <xdr:cNvPr id="3" name="Image 2" descr="Capture d’écr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0324" y="0"/>
          <a:ext cx="1457057" cy="630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lampron@umontreal.ca?subject=Candidature%20auxiliaires%20d'enseignemen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V69"/>
  <sheetViews>
    <sheetView showGridLines="0" tabSelected="1" workbookViewId="0">
      <selection activeCell="B1" sqref="B1:V1"/>
    </sheetView>
  </sheetViews>
  <sheetFormatPr baseColWidth="10" defaultRowHeight="15" x14ac:dyDescent="0.25"/>
  <cols>
    <col min="1" max="1" width="1.42578125" customWidth="1"/>
    <col min="2" max="2" width="26.140625" customWidth="1"/>
    <col min="3" max="3" width="8.5703125" customWidth="1"/>
    <col min="4" max="4" width="18.5703125" customWidth="1"/>
    <col min="5" max="5" width="10.5703125" customWidth="1"/>
    <col min="6" max="6" width="7.42578125" customWidth="1"/>
    <col min="7" max="7" width="11.7109375" customWidth="1"/>
    <col min="8" max="8" width="10.140625" customWidth="1"/>
    <col min="9" max="9" width="9.140625" customWidth="1"/>
    <col min="10" max="10" width="10.140625" customWidth="1"/>
    <col min="11" max="11" width="9.140625" customWidth="1"/>
    <col min="12" max="12" width="17.140625" customWidth="1"/>
    <col min="13" max="16" width="9.140625" customWidth="1"/>
    <col min="17" max="17" width="9.42578125" customWidth="1"/>
    <col min="18" max="18" width="10" customWidth="1"/>
    <col min="19" max="19" width="10.28515625" customWidth="1"/>
    <col min="20" max="20" width="13.5703125" customWidth="1"/>
    <col min="21" max="21" width="10.28515625" customWidth="1"/>
    <col min="22" max="22" width="2.42578125" customWidth="1"/>
  </cols>
  <sheetData>
    <row r="1" spans="2:22" ht="23.25" x14ac:dyDescent="0.35">
      <c r="B1" s="89" t="s">
        <v>125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3" spans="2:22" ht="15.75" thickBot="1" x14ac:dyDescent="0.3">
      <c r="B3" s="12" t="s">
        <v>9</v>
      </c>
    </row>
    <row r="4" spans="2:22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2:22" x14ac:dyDescent="0.25">
      <c r="B5" s="4" t="s">
        <v>0</v>
      </c>
      <c r="C5" s="92"/>
      <c r="D5" s="93"/>
      <c r="E5" s="94"/>
      <c r="F5" s="13"/>
      <c r="G5" s="5" t="s">
        <v>1</v>
      </c>
      <c r="H5" s="92"/>
      <c r="I5" s="93"/>
      <c r="J5" s="94"/>
      <c r="K5" s="13"/>
      <c r="L5" s="5" t="s">
        <v>2</v>
      </c>
      <c r="M5" s="95"/>
      <c r="N5" s="96"/>
      <c r="O5" s="5" t="s">
        <v>3</v>
      </c>
      <c r="P5" s="92"/>
      <c r="Q5" s="94"/>
      <c r="R5" s="5" t="s">
        <v>4</v>
      </c>
      <c r="S5" s="92"/>
      <c r="T5" s="93"/>
      <c r="U5" s="94"/>
      <c r="V5" s="6"/>
    </row>
    <row r="6" spans="2:22" x14ac:dyDescent="0.25">
      <c r="B6" s="7"/>
      <c r="C6" s="8"/>
      <c r="D6" s="8"/>
      <c r="E6" s="8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</row>
    <row r="7" spans="2:22" x14ac:dyDescent="0.25">
      <c r="B7" s="4" t="s">
        <v>151</v>
      </c>
      <c r="C7" s="92"/>
      <c r="D7" s="93"/>
      <c r="E7" s="94"/>
      <c r="F7" s="13"/>
      <c r="G7" s="5" t="s">
        <v>124</v>
      </c>
      <c r="H7" s="92"/>
      <c r="I7" s="93"/>
      <c r="J7" s="94"/>
      <c r="K7" s="13"/>
      <c r="L7" s="5" t="s">
        <v>5</v>
      </c>
      <c r="M7" s="92"/>
      <c r="N7" s="94"/>
      <c r="O7" s="5" t="s">
        <v>6</v>
      </c>
      <c r="P7" s="92"/>
      <c r="Q7" s="93"/>
      <c r="R7" s="93"/>
      <c r="S7" s="93"/>
      <c r="T7" s="93"/>
      <c r="U7" s="94"/>
      <c r="V7" s="6"/>
    </row>
    <row r="8" spans="2:22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6"/>
    </row>
    <row r="9" spans="2:22" x14ac:dyDescent="0.25">
      <c r="B9" s="4" t="s">
        <v>7</v>
      </c>
      <c r="C9" s="92"/>
      <c r="D9" s="93"/>
      <c r="E9" s="93"/>
      <c r="F9" s="93"/>
      <c r="G9" s="93"/>
      <c r="H9" s="93"/>
      <c r="I9" s="93"/>
      <c r="J9" s="94"/>
      <c r="K9" s="13"/>
      <c r="L9" s="5" t="s">
        <v>8</v>
      </c>
      <c r="M9" s="98"/>
      <c r="N9" s="94"/>
      <c r="O9" s="8"/>
      <c r="P9" s="8"/>
      <c r="Q9" s="8"/>
      <c r="R9" s="5" t="s">
        <v>152</v>
      </c>
      <c r="S9" s="95"/>
      <c r="T9" s="97"/>
      <c r="U9" s="96"/>
      <c r="V9" s="6"/>
    </row>
    <row r="10" spans="2:22" ht="15.75" thickBo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2:22" x14ac:dyDescent="0.25">
      <c r="B11" s="8"/>
      <c r="C11" s="8"/>
      <c r="D11" s="8"/>
    </row>
    <row r="12" spans="2:22" ht="15.75" thickBot="1" x14ac:dyDescent="0.3">
      <c r="B12" s="12" t="s">
        <v>14</v>
      </c>
    </row>
    <row r="13" spans="2:22" x14ac:dyDescent="0.2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2:22" x14ac:dyDescent="0.25">
      <c r="B14" s="4" t="s">
        <v>10</v>
      </c>
      <c r="C14" s="92"/>
      <c r="D14" s="93"/>
      <c r="E14" s="94"/>
      <c r="F14" s="13"/>
      <c r="G14" s="5" t="s">
        <v>11</v>
      </c>
      <c r="H14" s="92"/>
      <c r="I14" s="93"/>
      <c r="J14" s="94"/>
      <c r="K14" s="13"/>
      <c r="L14" s="5" t="s">
        <v>12</v>
      </c>
      <c r="M14" s="92"/>
      <c r="N14" s="93"/>
      <c r="O14" s="93"/>
      <c r="P14" s="93"/>
      <c r="Q14" s="94"/>
      <c r="R14" s="8"/>
      <c r="S14" s="8"/>
      <c r="T14" s="5" t="s">
        <v>15</v>
      </c>
      <c r="U14" s="99"/>
      <c r="V14" s="6"/>
    </row>
    <row r="15" spans="2:22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6"/>
    </row>
    <row r="16" spans="2:22" x14ac:dyDescent="0.25">
      <c r="B16" s="4" t="s">
        <v>13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  <c r="V16" s="6"/>
    </row>
    <row r="17" spans="2:22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6"/>
    </row>
    <row r="18" spans="2:22" x14ac:dyDescent="0.25">
      <c r="B18" s="4" t="s">
        <v>16</v>
      </c>
      <c r="C18" s="8"/>
      <c r="D18" s="87" t="s">
        <v>19</v>
      </c>
      <c r="E18" s="87"/>
      <c r="F18" s="87"/>
      <c r="G18" s="87"/>
      <c r="H18" s="8"/>
      <c r="I18" s="84" t="s">
        <v>20</v>
      </c>
      <c r="J18" s="84"/>
      <c r="K18" s="8"/>
      <c r="L18" s="87" t="s">
        <v>22</v>
      </c>
      <c r="M18" s="87"/>
      <c r="N18" s="87"/>
      <c r="O18" s="87"/>
      <c r="P18" s="8"/>
      <c r="Q18" s="84" t="s">
        <v>21</v>
      </c>
      <c r="R18" s="84"/>
      <c r="S18" s="84"/>
      <c r="T18" s="84"/>
      <c r="U18" s="84"/>
      <c r="V18" s="6"/>
    </row>
    <row r="19" spans="2:22" x14ac:dyDescent="0.25">
      <c r="B19" s="7"/>
      <c r="C19" s="5" t="s">
        <v>17</v>
      </c>
      <c r="D19" s="92"/>
      <c r="E19" s="93"/>
      <c r="F19" s="93"/>
      <c r="G19" s="94"/>
      <c r="H19" s="8"/>
      <c r="I19" s="100"/>
      <c r="J19" s="101"/>
      <c r="K19" s="13"/>
      <c r="L19" s="92"/>
      <c r="M19" s="93"/>
      <c r="N19" s="93"/>
      <c r="O19" s="94"/>
      <c r="P19" s="8"/>
      <c r="Q19" s="92"/>
      <c r="R19" s="93"/>
      <c r="S19" s="93"/>
      <c r="T19" s="93"/>
      <c r="U19" s="94"/>
      <c r="V19" s="6"/>
    </row>
    <row r="20" spans="2:22" ht="5.25" customHeight="1" x14ac:dyDescent="0.25">
      <c r="B20" s="7"/>
      <c r="C20" s="5"/>
      <c r="D20" s="13"/>
      <c r="E20" s="13"/>
      <c r="F20" s="13"/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6"/>
    </row>
    <row r="21" spans="2:22" x14ac:dyDescent="0.25">
      <c r="B21" s="7"/>
      <c r="C21" s="5" t="s">
        <v>18</v>
      </c>
      <c r="D21" s="92"/>
      <c r="E21" s="93"/>
      <c r="F21" s="93"/>
      <c r="G21" s="94"/>
      <c r="H21" s="8"/>
      <c r="I21" s="92"/>
      <c r="J21" s="94"/>
      <c r="K21" s="8"/>
      <c r="L21" s="92"/>
      <c r="M21" s="93"/>
      <c r="N21" s="93"/>
      <c r="O21" s="94"/>
      <c r="P21" s="8"/>
      <c r="Q21" s="92"/>
      <c r="R21" s="93"/>
      <c r="S21" s="93"/>
      <c r="T21" s="93"/>
      <c r="U21" s="94"/>
      <c r="V21" s="6"/>
    </row>
    <row r="22" spans="2:22" ht="15.75" thickBot="1" x14ac:dyDescent="0.3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</row>
    <row r="23" spans="2:22" x14ac:dyDescent="0.25">
      <c r="D23" s="8"/>
      <c r="E23" s="8"/>
      <c r="F23" s="8"/>
      <c r="G23" s="8"/>
    </row>
    <row r="24" spans="2:22" ht="15.75" thickBot="1" x14ac:dyDescent="0.3">
      <c r="B24" s="12" t="s">
        <v>35</v>
      </c>
    </row>
    <row r="25" spans="2:22" x14ac:dyDescent="0.2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2:22" x14ac:dyDescent="0.25">
      <c r="B26" s="7" t="s">
        <v>115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/>
    </row>
    <row r="27" spans="2:22" x14ac:dyDescent="0.25">
      <c r="B27" s="4" t="s">
        <v>24</v>
      </c>
      <c r="C27" s="42">
        <v>9</v>
      </c>
      <c r="D27" s="42"/>
      <c r="E27" s="42"/>
      <c r="F27" s="42"/>
      <c r="G27" s="43"/>
      <c r="H27" s="8"/>
      <c r="I27" s="8"/>
      <c r="J27" s="5" t="s">
        <v>36</v>
      </c>
      <c r="K27" s="45"/>
      <c r="L27" s="41"/>
      <c r="M27" s="41"/>
      <c r="N27" s="41"/>
      <c r="O27" s="8"/>
      <c r="P27" s="8"/>
      <c r="Q27" s="5" t="s">
        <v>37</v>
      </c>
      <c r="R27" s="41"/>
      <c r="S27" s="41"/>
      <c r="T27" s="41"/>
      <c r="U27" s="41"/>
      <c r="V27" s="6"/>
    </row>
    <row r="28" spans="2:22" x14ac:dyDescent="0.25">
      <c r="B28" s="7"/>
      <c r="C28" s="41"/>
      <c r="D28" s="41"/>
      <c r="E28" s="41"/>
      <c r="F28" s="41"/>
      <c r="G28" s="44"/>
      <c r="H28" s="8"/>
      <c r="I28" s="8"/>
      <c r="J28" s="8"/>
      <c r="K28" s="41"/>
      <c r="L28" s="41"/>
      <c r="M28" s="41"/>
      <c r="N28" s="41"/>
      <c r="O28" s="8"/>
      <c r="P28" s="8"/>
      <c r="Q28" s="8"/>
      <c r="R28" s="41"/>
      <c r="S28" s="41"/>
      <c r="T28" s="41"/>
      <c r="U28" s="41"/>
      <c r="V28" s="6"/>
    </row>
    <row r="29" spans="2:22" x14ac:dyDescent="0.25">
      <c r="B29" s="7"/>
      <c r="C29" s="41"/>
      <c r="D29" s="41"/>
      <c r="E29" s="41"/>
      <c r="F29" s="41"/>
      <c r="G29" s="44"/>
      <c r="H29" s="8"/>
      <c r="I29" s="8"/>
      <c r="J29" s="8"/>
      <c r="K29" s="41"/>
      <c r="L29" s="41"/>
      <c r="M29" s="41"/>
      <c r="N29" s="41"/>
      <c r="O29" s="8"/>
      <c r="P29" s="8"/>
      <c r="Q29" s="8"/>
      <c r="R29" s="41"/>
      <c r="S29" s="41"/>
      <c r="T29" s="41"/>
      <c r="U29" s="41"/>
      <c r="V29" s="6"/>
    </row>
    <row r="30" spans="2:22" ht="86.25" customHeight="1" x14ac:dyDescent="0.25">
      <c r="B30" s="7"/>
      <c r="C30" s="8"/>
      <c r="D30" s="8"/>
      <c r="E30" s="8"/>
      <c r="F30" s="44"/>
      <c r="G30" s="44"/>
      <c r="H30" s="44"/>
      <c r="I30" s="44"/>
      <c r="J30" s="4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6"/>
    </row>
    <row r="31" spans="2:22" x14ac:dyDescent="0.25">
      <c r="B31" s="86" t="s">
        <v>23</v>
      </c>
      <c r="C31" s="87"/>
      <c r="D31" s="84" t="s">
        <v>55</v>
      </c>
      <c r="E31" s="84"/>
      <c r="F31" s="63"/>
      <c r="G31" s="63" t="s">
        <v>57</v>
      </c>
      <c r="H31" s="43"/>
      <c r="I31" s="64" t="s">
        <v>122</v>
      </c>
      <c r="J31" s="44"/>
      <c r="K31" s="87" t="s">
        <v>58</v>
      </c>
      <c r="L31" s="87"/>
      <c r="M31" s="14"/>
      <c r="N31" s="84" t="s">
        <v>121</v>
      </c>
      <c r="O31" s="84"/>
      <c r="P31" s="84"/>
      <c r="Q31" s="84"/>
      <c r="R31" s="84"/>
      <c r="S31" s="84"/>
      <c r="T31" s="14"/>
      <c r="U31" s="14"/>
      <c r="V31" s="6"/>
    </row>
    <row r="32" spans="2:22" x14ac:dyDescent="0.25">
      <c r="B32" s="7"/>
      <c r="C32" s="5" t="s">
        <v>17</v>
      </c>
      <c r="D32" s="92"/>
      <c r="E32" s="94"/>
      <c r="F32" s="63"/>
      <c r="G32" s="102"/>
      <c r="H32" s="43"/>
      <c r="I32" s="102"/>
      <c r="J32" s="43"/>
      <c r="K32" s="92"/>
      <c r="L32" s="94"/>
      <c r="M32" s="14"/>
      <c r="N32" s="92"/>
      <c r="O32" s="93"/>
      <c r="P32" s="93"/>
      <c r="Q32" s="93"/>
      <c r="R32" s="93"/>
      <c r="S32" s="94"/>
      <c r="T32" s="14"/>
      <c r="U32" s="14"/>
      <c r="V32" s="6"/>
    </row>
    <row r="33" spans="2:22" ht="5.25" customHeight="1" x14ac:dyDescent="0.25">
      <c r="B33" s="7"/>
      <c r="C33" s="5"/>
      <c r="D33" s="13"/>
      <c r="E33" s="13"/>
      <c r="F33" s="63"/>
      <c r="G33" s="63"/>
      <c r="H33" s="44"/>
      <c r="I33" s="63"/>
      <c r="J33" s="4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6"/>
    </row>
    <row r="34" spans="2:22" x14ac:dyDescent="0.25">
      <c r="B34" s="7"/>
      <c r="C34" s="5" t="s">
        <v>18</v>
      </c>
      <c r="D34" s="92"/>
      <c r="E34" s="94"/>
      <c r="F34" s="63"/>
      <c r="G34" s="102"/>
      <c r="H34" s="43"/>
      <c r="I34" s="102"/>
      <c r="J34" s="43"/>
      <c r="K34" s="92"/>
      <c r="L34" s="94"/>
      <c r="M34" s="14"/>
      <c r="N34" s="92"/>
      <c r="O34" s="93"/>
      <c r="P34" s="93"/>
      <c r="Q34" s="93"/>
      <c r="R34" s="93"/>
      <c r="S34" s="94"/>
      <c r="T34" s="14"/>
      <c r="U34" s="14"/>
      <c r="V34" s="6"/>
    </row>
    <row r="35" spans="2:22" ht="5.25" customHeight="1" x14ac:dyDescent="0.25">
      <c r="B35" s="7"/>
      <c r="C35" s="8"/>
      <c r="D35" s="8"/>
      <c r="E35" s="8"/>
      <c r="F35" s="44"/>
      <c r="G35" s="63"/>
      <c r="H35" s="44"/>
      <c r="I35" s="63"/>
      <c r="J35" s="4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6"/>
    </row>
    <row r="36" spans="2:22" x14ac:dyDescent="0.25">
      <c r="B36" s="7"/>
      <c r="C36" s="5" t="s">
        <v>56</v>
      </c>
      <c r="D36" s="92"/>
      <c r="E36" s="94"/>
      <c r="F36" s="63"/>
      <c r="G36" s="102"/>
      <c r="H36" s="43"/>
      <c r="I36" s="102"/>
      <c r="J36" s="44"/>
      <c r="K36" s="92"/>
      <c r="L36" s="94"/>
      <c r="M36" s="8"/>
      <c r="N36" s="92"/>
      <c r="O36" s="93"/>
      <c r="P36" s="93"/>
      <c r="Q36" s="93"/>
      <c r="R36" s="93"/>
      <c r="S36" s="94"/>
      <c r="T36" s="8"/>
      <c r="U36" s="8"/>
      <c r="V36" s="6"/>
    </row>
    <row r="37" spans="2:22" ht="5.25" customHeight="1" x14ac:dyDescent="0.25">
      <c r="B37" s="7"/>
      <c r="C37" s="8"/>
      <c r="D37" s="8"/>
      <c r="E37" s="8"/>
      <c r="F37" s="44"/>
      <c r="G37" s="44"/>
      <c r="H37" s="44"/>
      <c r="I37" s="44"/>
      <c r="J37" s="4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"/>
    </row>
    <row r="38" spans="2:22" ht="15.75" thickBot="1" x14ac:dyDescent="0.3">
      <c r="B38" s="9"/>
      <c r="C38" s="10"/>
      <c r="D38" s="10"/>
      <c r="E38" s="10"/>
      <c r="F38" s="65"/>
      <c r="G38" s="65"/>
      <c r="H38" s="65"/>
      <c r="I38" s="65"/>
      <c r="J38" s="65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40" spans="2:22" ht="15.75" thickBot="1" x14ac:dyDescent="0.3">
      <c r="B40" s="12" t="s">
        <v>59</v>
      </c>
    </row>
    <row r="41" spans="2:22" ht="15" customHeight="1" x14ac:dyDescent="0.25">
      <c r="B41" s="1"/>
      <c r="C41" s="2"/>
      <c r="D41" s="2"/>
      <c r="E41" s="2"/>
      <c r="F41" s="2"/>
      <c r="G41" s="1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</row>
    <row r="42" spans="2:22" ht="15" customHeight="1" x14ac:dyDescent="0.25">
      <c r="B42" s="7" t="s">
        <v>60</v>
      </c>
      <c r="C42" s="8"/>
      <c r="D42" s="8"/>
      <c r="E42" s="102"/>
      <c r="F42" s="8"/>
      <c r="G42" s="102"/>
      <c r="H42" s="112" t="s">
        <v>153</v>
      </c>
      <c r="I42" s="8"/>
      <c r="J42" s="8"/>
      <c r="K42" s="8"/>
      <c r="L42" s="8"/>
      <c r="M42" s="8"/>
      <c r="O42" s="8"/>
      <c r="Q42" s="8"/>
      <c r="S42" s="8"/>
      <c r="T42" s="8"/>
      <c r="U42" s="8"/>
      <c r="V42" s="6"/>
    </row>
    <row r="43" spans="2:22" ht="15" customHeight="1" x14ac:dyDescent="0.25">
      <c r="B43" s="7"/>
      <c r="C43" s="8"/>
      <c r="D43" s="8"/>
      <c r="E43" s="115"/>
      <c r="F43" s="8"/>
      <c r="G43" s="114"/>
      <c r="H43" s="112"/>
      <c r="I43" s="8"/>
      <c r="J43" s="8"/>
      <c r="K43" s="8"/>
      <c r="L43" s="8"/>
      <c r="M43" s="8"/>
      <c r="N43" s="116"/>
      <c r="O43" s="8"/>
      <c r="P43" s="116"/>
      <c r="Q43" s="8"/>
      <c r="R43" s="116"/>
      <c r="S43" s="8"/>
      <c r="T43" s="8"/>
      <c r="U43" s="8"/>
      <c r="V43" s="6"/>
    </row>
    <row r="44" spans="2:22" ht="42.75" customHeight="1" x14ac:dyDescent="0.25">
      <c r="B44" s="40"/>
      <c r="C44" s="87" t="s">
        <v>88</v>
      </c>
      <c r="D44" s="87"/>
      <c r="E44" s="87"/>
      <c r="F44" s="87"/>
      <c r="G44" s="14"/>
      <c r="H44" s="87" t="s">
        <v>68</v>
      </c>
      <c r="I44" s="87"/>
      <c r="J44" s="87"/>
      <c r="K44" s="14"/>
      <c r="L44" s="83" t="s">
        <v>79</v>
      </c>
      <c r="M44" s="14"/>
      <c r="N44" s="116" t="s">
        <v>116</v>
      </c>
      <c r="O44" s="14"/>
      <c r="P44" s="116" t="s">
        <v>154</v>
      </c>
      <c r="Q44" s="14"/>
      <c r="R44" s="116" t="s">
        <v>73</v>
      </c>
      <c r="S44" s="14"/>
      <c r="T44" s="116" t="s">
        <v>117</v>
      </c>
      <c r="U44" s="8"/>
      <c r="V44" s="6"/>
    </row>
    <row r="45" spans="2:22" x14ac:dyDescent="0.25">
      <c r="B45" s="88" t="s">
        <v>118</v>
      </c>
      <c r="C45" s="103"/>
      <c r="D45" s="104"/>
      <c r="E45" s="104"/>
      <c r="F45" s="105"/>
      <c r="G45" s="14"/>
      <c r="H45" s="106" t="str">
        <f>IF(ISERROR(VLOOKUP(C45,Feuil2!$A$19:$M$41,6,FALSE)),"",VLOOKUP(C45,Feuil2!$A$19:$M$41,6,FALSE))</f>
        <v/>
      </c>
      <c r="I45" s="107"/>
      <c r="J45" s="108"/>
      <c r="K45" s="78"/>
      <c r="L45" s="109" t="str">
        <f>IF(ISERROR(VLOOKUP(C45,Feuil2!$A$19:$M$41,7,FALSE)),"",VLOOKUP(C45,Feuil2!$A$19:$M$41,7,FALSE))</f>
        <v/>
      </c>
      <c r="M45" s="78"/>
      <c r="N45" s="109" t="str">
        <f>IF(ISERROR(VLOOKUP(C45,Feuil2!$A$19:$M$41,8,FALSE)),"",VLOOKUP(C45,Feuil2!$A$19:$M$41,8,FALSE))</f>
        <v/>
      </c>
      <c r="O45" s="78"/>
      <c r="P45" s="110" t="str">
        <f>IF(ISERROR(VLOOKUP(C45,Feuil2!$A$19:$M$41,9,FALSE)),"",VLOOKUP(C45,Feuil2!$A$19:$M$41,9,FALSE))</f>
        <v/>
      </c>
      <c r="Q45" s="78"/>
      <c r="R45" s="110" t="str">
        <f>IF(ISERROR(VLOOKUP(C45,Feuil2!$A$19:$M$41,10,FALSE)),"",VLOOKUP(C45,Feuil2!$A$19:$M$41,10,FALSE))</f>
        <v/>
      </c>
      <c r="S45" s="78"/>
      <c r="T45" s="111" t="str">
        <f>IF(ISERROR(IF($C$14="Maîtrise",VLOOKUP(C45,Feuil2!$A$19:$M$41,12,FALSE),VLOOKUP(C45,Feuil2!$A$19:$M$41,13,FALSE))),"",IF($C$14="Maîtrise",VLOOKUP(C45,Feuil2!$A$19:$M$41,12,FALSE),VLOOKUP(C45,Feuil2!$A$19:$M$41,13,FALSE)))</f>
        <v/>
      </c>
      <c r="U45" s="8"/>
      <c r="V45" s="6"/>
    </row>
    <row r="46" spans="2:22" ht="5.25" customHeight="1" x14ac:dyDescent="0.25">
      <c r="B46" s="88"/>
      <c r="C46" s="29"/>
      <c r="D46" s="29"/>
      <c r="E46" s="29"/>
      <c r="F46" s="29"/>
      <c r="G46" s="14"/>
      <c r="H46" s="78"/>
      <c r="I46" s="78"/>
      <c r="J46" s="78"/>
      <c r="K46" s="78"/>
      <c r="L46" s="78"/>
      <c r="M46" s="78"/>
      <c r="N46" s="78"/>
      <c r="O46" s="78"/>
      <c r="P46" s="36"/>
      <c r="Q46" s="78"/>
      <c r="R46" s="36"/>
      <c r="S46" s="78"/>
      <c r="T46" s="39"/>
      <c r="U46" s="8"/>
      <c r="V46" s="6"/>
    </row>
    <row r="47" spans="2:22" x14ac:dyDescent="0.25">
      <c r="B47" s="88"/>
      <c r="C47" s="103"/>
      <c r="D47" s="104"/>
      <c r="E47" s="104"/>
      <c r="F47" s="105"/>
      <c r="G47" s="14"/>
      <c r="H47" s="106" t="str">
        <f>IF(ISERROR(VLOOKUP(C47,Feuil2!$A$19:$M$41,6,FALSE)),"",VLOOKUP(C47,Feuil2!$A$19:$M$41,6,FALSE))</f>
        <v/>
      </c>
      <c r="I47" s="107"/>
      <c r="J47" s="108"/>
      <c r="K47" s="78"/>
      <c r="L47" s="109" t="str">
        <f>IF(ISERROR(VLOOKUP(C47,Feuil2!$A$19:$M$41,7,FALSE)),"",VLOOKUP(C47,Feuil2!$A$19:$M$41,7,FALSE))</f>
        <v/>
      </c>
      <c r="M47" s="78"/>
      <c r="N47" s="109" t="str">
        <f>IF(ISERROR(VLOOKUP(C47,Feuil2!$A$19:$M$41,8,FALSE)),"",VLOOKUP(C47,Feuil2!$A$19:$M$41,8,FALSE))</f>
        <v/>
      </c>
      <c r="O47" s="78"/>
      <c r="P47" s="110" t="str">
        <f>IF(ISERROR(VLOOKUP(C47,Feuil2!$A$19:$M$41,9,FALSE)),"",VLOOKUP(C47,Feuil2!$A$19:$M$41,9,FALSE))</f>
        <v/>
      </c>
      <c r="Q47" s="78"/>
      <c r="R47" s="110" t="str">
        <f>IF(ISERROR(VLOOKUP(C47,Feuil2!$A$19:$M$41,10,FALSE)),"",VLOOKUP(C47,Feuil2!$A$19:$M$41,10,FALSE))</f>
        <v/>
      </c>
      <c r="S47" s="78"/>
      <c r="T47" s="111" t="str">
        <f>IF(ISERROR(IF($C$14="Maîtrise",VLOOKUP(C47,Feuil2!$A$19:$M$41,12,FALSE),VLOOKUP(C47,Feuil2!$A$19:$M$41,13,FALSE))),"",IF($C$14="Maîtrise",VLOOKUP(C47,Feuil2!$A$19:$M$41,12,FALSE),VLOOKUP(C47,Feuil2!$A$19:$M$41,13,FALSE)))</f>
        <v/>
      </c>
      <c r="U47" s="8"/>
      <c r="V47" s="6"/>
    </row>
    <row r="48" spans="2:22" ht="5.25" customHeight="1" x14ac:dyDescent="0.25">
      <c r="B48" s="88"/>
      <c r="C48" s="29"/>
      <c r="D48" s="29"/>
      <c r="E48" s="29"/>
      <c r="F48" s="29"/>
      <c r="G48" s="14"/>
      <c r="H48" s="78"/>
      <c r="I48" s="78"/>
      <c r="J48" s="78"/>
      <c r="K48" s="78"/>
      <c r="L48" s="78"/>
      <c r="M48" s="78"/>
      <c r="N48" s="78"/>
      <c r="O48" s="78"/>
      <c r="P48" s="36"/>
      <c r="Q48" s="78"/>
      <c r="R48" s="36"/>
      <c r="S48" s="78"/>
      <c r="T48" s="39"/>
      <c r="U48" s="8"/>
      <c r="V48" s="6"/>
    </row>
    <row r="49" spans="2:22" x14ac:dyDescent="0.25">
      <c r="B49" s="88"/>
      <c r="C49" s="103"/>
      <c r="D49" s="104"/>
      <c r="E49" s="104"/>
      <c r="F49" s="105"/>
      <c r="G49" s="14"/>
      <c r="H49" s="106" t="str">
        <f>IF(ISERROR(VLOOKUP(C49,Feuil2!$A$19:$M$41,6,FALSE)),"",VLOOKUP(C49,Feuil2!$A$19:$M$41,6,FALSE))</f>
        <v/>
      </c>
      <c r="I49" s="107"/>
      <c r="J49" s="108"/>
      <c r="K49" s="78"/>
      <c r="L49" s="109" t="str">
        <f>IF(ISERROR(VLOOKUP(C49,Feuil2!$A$19:$M$41,7,FALSE)),"",VLOOKUP(C49,Feuil2!$A$19:$M$41,7,FALSE))</f>
        <v/>
      </c>
      <c r="M49" s="78"/>
      <c r="N49" s="109" t="str">
        <f>IF(ISERROR(VLOOKUP(C49,Feuil2!$A$19:$M$41,8,FALSE)),"",VLOOKUP(C49,Feuil2!$A$19:$M$41,8,FALSE))</f>
        <v/>
      </c>
      <c r="O49" s="78"/>
      <c r="P49" s="110" t="str">
        <f>IF(ISERROR(VLOOKUP(C49,Feuil2!$A$19:$M$41,9,FALSE)),"",VLOOKUP(C49,Feuil2!$A$19:$M$41,9,FALSE))</f>
        <v/>
      </c>
      <c r="Q49" s="78"/>
      <c r="R49" s="110" t="str">
        <f>IF(ISERROR(VLOOKUP(C49,Feuil2!$A$19:$M$41,10,FALSE)),"",VLOOKUP(C49,Feuil2!$A$19:$M$41,10,FALSE))</f>
        <v/>
      </c>
      <c r="S49" s="78"/>
      <c r="T49" s="111" t="str">
        <f>IF(ISERROR(IF($C$14="Maîtrise",VLOOKUP(C49,Feuil2!$A$19:$M$41,12,FALSE),VLOOKUP(C49,Feuil2!$A$19:$M$41,13,FALSE))),"",IF($C$14="Maîtrise",VLOOKUP(C49,Feuil2!$A$19:$M$41,12,FALSE),VLOOKUP(C49,Feuil2!$A$19:$M$41,13,FALSE)))</f>
        <v/>
      </c>
      <c r="U49" s="8"/>
      <c r="V49" s="6"/>
    </row>
    <row r="50" spans="2:22" ht="5.25" customHeight="1" x14ac:dyDescent="0.25">
      <c r="B50" s="88"/>
      <c r="C50" s="29"/>
      <c r="D50" s="29"/>
      <c r="E50" s="29"/>
      <c r="F50" s="29"/>
      <c r="G50" s="14"/>
      <c r="H50" s="78"/>
      <c r="I50" s="78"/>
      <c r="J50" s="78"/>
      <c r="K50" s="78"/>
      <c r="L50" s="78"/>
      <c r="M50" s="78"/>
      <c r="N50" s="78"/>
      <c r="O50" s="78"/>
      <c r="P50" s="36"/>
      <c r="Q50" s="78"/>
      <c r="R50" s="36"/>
      <c r="S50" s="78"/>
      <c r="T50" s="39"/>
      <c r="U50" s="8"/>
      <c r="V50" s="6"/>
    </row>
    <row r="51" spans="2:22" x14ac:dyDescent="0.25">
      <c r="B51" s="88"/>
      <c r="C51" s="103"/>
      <c r="D51" s="104"/>
      <c r="E51" s="104"/>
      <c r="F51" s="105"/>
      <c r="G51" s="14"/>
      <c r="H51" s="106" t="str">
        <f>IF(ISERROR(VLOOKUP(C51,Feuil2!$A$19:$M$41,6,FALSE)),"",VLOOKUP(C51,Feuil2!$A$19:$M$41,6,FALSE))</f>
        <v/>
      </c>
      <c r="I51" s="107"/>
      <c r="J51" s="108"/>
      <c r="K51" s="78"/>
      <c r="L51" s="109" t="str">
        <f>IF(ISERROR(VLOOKUP(C51,Feuil2!$A$19:$M$41,7,FALSE)),"",VLOOKUP(C51,Feuil2!$A$19:$M$41,7,FALSE))</f>
        <v/>
      </c>
      <c r="M51" s="78"/>
      <c r="N51" s="109" t="str">
        <f>IF(ISERROR(VLOOKUP(C51,Feuil2!$A$19:$M$41,8,FALSE)),"",VLOOKUP(C51,Feuil2!$A$19:$M$41,8,FALSE))</f>
        <v/>
      </c>
      <c r="O51" s="78"/>
      <c r="P51" s="110" t="str">
        <f>IF(ISERROR(VLOOKUP(C51,Feuil2!$A$19:$M$41,9,FALSE)),"",VLOOKUP(C51,Feuil2!$A$19:$M$41,9,FALSE))</f>
        <v/>
      </c>
      <c r="Q51" s="78"/>
      <c r="R51" s="110" t="str">
        <f>IF(ISERROR(VLOOKUP(C51,Feuil2!$A$19:$M$41,10,FALSE)),"",VLOOKUP(C51,Feuil2!$A$19:$M$41,10,FALSE))</f>
        <v/>
      </c>
      <c r="S51" s="78"/>
      <c r="T51" s="111" t="str">
        <f>IF(ISERROR(IF($C$14="Maîtrise",VLOOKUP(C51,Feuil2!$A$19:$M$41,12,FALSE),VLOOKUP(C51,Feuil2!$A$19:$M$41,13,FALSE))),"",IF($C$14="Maîtrise",VLOOKUP(C51,Feuil2!$A$19:$M$41,12,FALSE),VLOOKUP(C51,Feuil2!$A$19:$M$41,13,FALSE)))</f>
        <v/>
      </c>
      <c r="U51" s="8"/>
      <c r="V51" s="6"/>
    </row>
    <row r="52" spans="2:22" ht="5.25" customHeight="1" x14ac:dyDescent="0.25">
      <c r="B52" s="88"/>
      <c r="C52" s="29"/>
      <c r="D52" s="29"/>
      <c r="E52" s="29"/>
      <c r="F52" s="29"/>
      <c r="G52" s="14"/>
      <c r="H52" s="78"/>
      <c r="I52" s="78"/>
      <c r="J52" s="78"/>
      <c r="K52" s="78"/>
      <c r="L52" s="78"/>
      <c r="M52" s="78"/>
      <c r="N52" s="78"/>
      <c r="O52" s="78"/>
      <c r="P52" s="36"/>
      <c r="Q52" s="78"/>
      <c r="R52" s="36"/>
      <c r="S52" s="78"/>
      <c r="T52" s="39"/>
      <c r="U52" s="8"/>
      <c r="V52" s="6"/>
    </row>
    <row r="53" spans="2:22" x14ac:dyDescent="0.25">
      <c r="B53" s="88"/>
      <c r="C53" s="103"/>
      <c r="D53" s="104"/>
      <c r="E53" s="104"/>
      <c r="F53" s="105"/>
      <c r="G53" s="14"/>
      <c r="H53" s="106" t="str">
        <f>IF(ISERROR(VLOOKUP(C53,Feuil2!$A$19:$M$41,6,FALSE)),"",VLOOKUP(C53,Feuil2!$A$19:$M$41,6,FALSE))</f>
        <v/>
      </c>
      <c r="I53" s="107"/>
      <c r="J53" s="108"/>
      <c r="K53" s="78"/>
      <c r="L53" s="109" t="str">
        <f>IF(ISERROR(VLOOKUP(C53,Feuil2!$A$19:$M$41,7,FALSE)),"",VLOOKUP(C53,Feuil2!$A$19:$M$41,7,FALSE))</f>
        <v/>
      </c>
      <c r="M53" s="78"/>
      <c r="N53" s="109" t="str">
        <f>IF(ISERROR(VLOOKUP(C53,Feuil2!$A$19:$M$41,8,FALSE)),"",VLOOKUP(C53,Feuil2!$A$19:$M$41,8,FALSE))</f>
        <v/>
      </c>
      <c r="O53" s="78"/>
      <c r="P53" s="110" t="str">
        <f>IF(ISERROR(VLOOKUP(C53,Feuil2!$A$19:$M$41,9,FALSE)),"",VLOOKUP(C53,Feuil2!$A$19:$M$41,9,FALSE))</f>
        <v/>
      </c>
      <c r="Q53" s="78"/>
      <c r="R53" s="110" t="str">
        <f>IF(ISERROR(VLOOKUP(C53,Feuil2!$A$19:$M$41,10,FALSE)),"",VLOOKUP(C53,Feuil2!$A$19:$M$41,10,FALSE))</f>
        <v/>
      </c>
      <c r="S53" s="78"/>
      <c r="T53" s="111" t="str">
        <f>IF(ISERROR(IF($C$14="Maîtrise",VLOOKUP(C53,Feuil2!$A$19:$M$41,12,FALSE),VLOOKUP(C53,Feuil2!$A$19:$M$41,13,FALSE))),"",IF($C$14="Maîtrise",VLOOKUP(C53,Feuil2!$A$19:$M$41,12,FALSE),VLOOKUP(C53,Feuil2!$A$19:$M$41,13,FALSE)))</f>
        <v/>
      </c>
      <c r="U53" s="8"/>
      <c r="V53" s="6"/>
    </row>
    <row r="54" spans="2:22" ht="15.75" thickBot="1" x14ac:dyDescent="0.3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</row>
    <row r="55" spans="2:22" ht="15" customHeight="1" x14ac:dyDescent="0.25">
      <c r="B55" s="8"/>
      <c r="C55" s="8"/>
      <c r="D55" s="8"/>
      <c r="E55" s="78"/>
      <c r="F55" s="8"/>
      <c r="G55" s="8"/>
      <c r="H55" s="8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ht="15" hidden="1" customHeight="1" x14ac:dyDescent="0.25">
      <c r="B56" s="8"/>
      <c r="C56" s="8"/>
      <c r="D56" s="8"/>
      <c r="E56" s="8"/>
      <c r="F56" s="8"/>
      <c r="G56" s="8"/>
      <c r="H56" s="85"/>
      <c r="I56" s="8"/>
      <c r="J56" s="85" t="s">
        <v>120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hidden="1" x14ac:dyDescent="0.25">
      <c r="B57" s="14"/>
      <c r="C57" s="87" t="s">
        <v>88</v>
      </c>
      <c r="D57" s="87"/>
      <c r="E57" s="87"/>
      <c r="F57" s="87"/>
      <c r="G57" s="14"/>
      <c r="H57" s="85"/>
      <c r="I57" s="14"/>
      <c r="J57" s="8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hidden="1" x14ac:dyDescent="0.25">
      <c r="B58" s="90" t="s">
        <v>119</v>
      </c>
      <c r="C58" s="91"/>
      <c r="D58" s="91"/>
      <c r="E58" s="91"/>
      <c r="F58" s="91"/>
      <c r="G58" s="14"/>
      <c r="H58" s="78" t="str">
        <f>IF(ISERROR(VLOOKUP(C58,Feuil2!A$46:H$74,5,FALSE)),"",VLOOKUP(C58,Feuil2!A$46:H$74,5,FALSE))</f>
        <v/>
      </c>
      <c r="I58" s="78"/>
      <c r="J58" s="39" t="str">
        <f>IF(ISERROR(IF($C$14="Maîtrise",VLOOKUP(C58,Feuil2!A$46:H$74,7,FALSE),VLOOKUP(C58,Feuil2!A$46:H$74,8,FALSE))),"",IF($C$14="Maîtrise",VLOOKUP(C58,Feuil2!A$46:H$74,7,FALSE),VLOOKUP(C58,Feuil2!A$46:H$74,8,FALSE)))</f>
        <v/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ht="5.25" hidden="1" customHeight="1" x14ac:dyDescent="0.25">
      <c r="B59" s="90"/>
      <c r="C59" s="29"/>
      <c r="D59" s="29"/>
      <c r="E59" s="29"/>
      <c r="F59" s="29"/>
      <c r="G59" s="14"/>
      <c r="H59" s="78"/>
      <c r="I59" s="78"/>
      <c r="J59" s="3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hidden="1" x14ac:dyDescent="0.25">
      <c r="B60" s="90"/>
      <c r="C60" s="91"/>
      <c r="D60" s="91"/>
      <c r="E60" s="91"/>
      <c r="F60" s="91"/>
      <c r="G60" s="14"/>
      <c r="H60" s="78" t="str">
        <f>IF(ISERROR(VLOOKUP(C60,Feuil2!A$46:H$74,5,FALSE)),"",VLOOKUP(C60,Feuil2!A$46:H$74,5,FALSE))</f>
        <v/>
      </c>
      <c r="I60" s="78"/>
      <c r="J60" s="39" t="str">
        <f>IF(ISERROR(IF($C$14="Maîtrise",VLOOKUP(C60,Feuil2!A$46:H$74,7,FALSE),VLOOKUP(C60,Feuil2!A$46:H$74,8,FALSE))),"",IF($C$14="Maîtrise",VLOOKUP(C60,Feuil2!A$46:H$74,7,FALSE),VLOOKUP(C60,Feuil2!A$46:H$74,8,FALSE)))</f>
        <v/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ht="5.25" hidden="1" customHeight="1" x14ac:dyDescent="0.25">
      <c r="B61" s="90"/>
      <c r="C61" s="29"/>
      <c r="D61" s="29"/>
      <c r="E61" s="29"/>
      <c r="F61" s="29"/>
      <c r="G61" s="14"/>
      <c r="H61" s="78"/>
      <c r="I61" s="78"/>
      <c r="J61" s="3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hidden="1" x14ac:dyDescent="0.25">
      <c r="B62" s="90"/>
      <c r="C62" s="91"/>
      <c r="D62" s="91"/>
      <c r="E62" s="91"/>
      <c r="F62" s="91"/>
      <c r="G62" s="14"/>
      <c r="H62" s="78" t="str">
        <f>IF(ISERROR(VLOOKUP(C62,Feuil2!A$46:H$74,5,FALSE)),"",VLOOKUP(C62,Feuil2!A$46:H$74,5,FALSE))</f>
        <v/>
      </c>
      <c r="I62" s="78"/>
      <c r="J62" s="39" t="str">
        <f>IF(ISERROR(IF($C$14="Maîtrise",VLOOKUP(C62,Feuil2!A$46:H$74,7,FALSE),VLOOKUP(C62,Feuil2!A$46:H$74,8,FALSE))),"",IF($C$14="Maîtrise",VLOOKUP(C62,Feuil2!A$46:H$74,7,FALSE),VLOOKUP(C62,Feuil2!A$46:H$74,8,FALSE)))</f>
        <v/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ht="5.25" hidden="1" customHeight="1" x14ac:dyDescent="0.25">
      <c r="B63" s="90"/>
      <c r="C63" s="29"/>
      <c r="D63" s="29"/>
      <c r="E63" s="29"/>
      <c r="F63" s="29"/>
      <c r="G63" s="14"/>
      <c r="H63" s="78"/>
      <c r="I63" s="78"/>
      <c r="J63" s="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hidden="1" x14ac:dyDescent="0.25">
      <c r="B64" s="90"/>
      <c r="C64" s="91"/>
      <c r="D64" s="91"/>
      <c r="E64" s="91"/>
      <c r="F64" s="91"/>
      <c r="G64" s="14"/>
      <c r="H64" s="78" t="str">
        <f>IF(ISERROR(VLOOKUP(C64,Feuil2!A$46:H$74,5,FALSE)),"",VLOOKUP(C64,Feuil2!A$46:H$74,5,FALSE))</f>
        <v/>
      </c>
      <c r="I64" s="78"/>
      <c r="J64" s="39" t="str">
        <f>IF(ISERROR(IF($C$14="Maîtrise",VLOOKUP(C64,Feuil2!A$46:H$74,7,FALSE),VLOOKUP(C64,Feuil2!A$46:H$74,8,FALSE))),"",IF($C$14="Maîtrise",VLOOKUP(C64,Feuil2!A$46:H$74,7,FALSE),VLOOKUP(C64,Feuil2!A$46:H$74,8,FALSE)))</f>
        <v/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ht="5.25" hidden="1" customHeight="1" x14ac:dyDescent="0.25">
      <c r="B65" s="90"/>
      <c r="C65" s="29"/>
      <c r="D65" s="29"/>
      <c r="E65" s="29"/>
      <c r="F65" s="29"/>
      <c r="G65" s="14"/>
      <c r="H65" s="78"/>
      <c r="I65" s="78"/>
      <c r="J65" s="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hidden="1" x14ac:dyDescent="0.25">
      <c r="B66" s="90"/>
      <c r="C66" s="91"/>
      <c r="D66" s="91"/>
      <c r="E66" s="91"/>
      <c r="F66" s="91"/>
      <c r="G66" s="14"/>
      <c r="H66" s="78" t="str">
        <f>IF(ISERROR(VLOOKUP(C66,Feuil2!A$46:H$74,5,FALSE)),"",VLOOKUP(C66,Feuil2!A$46:H$74,5,FALSE))</f>
        <v/>
      </c>
      <c r="I66" s="78"/>
      <c r="J66" s="39" t="str">
        <f>IF(ISERROR(IF($C$14="Maîtrise",VLOOKUP(C66,Feuil2!A$46:H$74,7,FALSE),VLOOKUP(C66,Feuil2!A$46:H$74,8,FALSE))),"",IF($C$14="Maîtrise",VLOOKUP(C66,Feuil2!A$46:H$74,7,FALSE),VLOOKUP(C66,Feuil2!A$46:H$74,8,FALSE)))</f>
        <v/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2:22" hidden="1" x14ac:dyDescent="0.25">
      <c r="B67" s="8"/>
      <c r="C67" s="8"/>
      <c r="D67" s="8"/>
      <c r="E67" s="8"/>
      <c r="F67" s="8"/>
      <c r="G67" s="8"/>
      <c r="H67" s="78"/>
      <c r="I67" s="78"/>
      <c r="J67" s="7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2" hidden="1" x14ac:dyDescent="0.25"/>
    <row r="69" spans="2:22" x14ac:dyDescent="0.25">
      <c r="B69" s="67" t="s">
        <v>127</v>
      </c>
      <c r="C69" s="45"/>
    </row>
  </sheetData>
  <sheetProtection selectLockedCells="1"/>
  <mergeCells count="64">
    <mergeCell ref="B1:V1"/>
    <mergeCell ref="J56:J57"/>
    <mergeCell ref="C57:F57"/>
    <mergeCell ref="B58:B66"/>
    <mergeCell ref="C60:F60"/>
    <mergeCell ref="C62:F62"/>
    <mergeCell ref="C64:F64"/>
    <mergeCell ref="C66:F66"/>
    <mergeCell ref="C58:F58"/>
    <mergeCell ref="H55:H57"/>
    <mergeCell ref="Q21:U21"/>
    <mergeCell ref="Q18:U18"/>
    <mergeCell ref="I18:J18"/>
    <mergeCell ref="M7:N7"/>
    <mergeCell ref="M14:Q14"/>
    <mergeCell ref="P7:U7"/>
    <mergeCell ref="M9:N9"/>
    <mergeCell ref="S9:U9"/>
    <mergeCell ref="C5:E5"/>
    <mergeCell ref="H5:J5"/>
    <mergeCell ref="C9:J9"/>
    <mergeCell ref="D34:E34"/>
    <mergeCell ref="D32:E32"/>
    <mergeCell ref="H14:J14"/>
    <mergeCell ref="C14:E14"/>
    <mergeCell ref="C7:E7"/>
    <mergeCell ref="H7:J7"/>
    <mergeCell ref="C16:U16"/>
    <mergeCell ref="D19:G19"/>
    <mergeCell ref="D21:G21"/>
    <mergeCell ref="D18:G18"/>
    <mergeCell ref="M5:N5"/>
    <mergeCell ref="P5:Q5"/>
    <mergeCell ref="S5:U5"/>
    <mergeCell ref="L18:O18"/>
    <mergeCell ref="L19:O19"/>
    <mergeCell ref="L21:O21"/>
    <mergeCell ref="I21:J21"/>
    <mergeCell ref="K31:L31"/>
    <mergeCell ref="B31:C31"/>
    <mergeCell ref="H44:J44"/>
    <mergeCell ref="H45:J45"/>
    <mergeCell ref="H47:J47"/>
    <mergeCell ref="H49:J49"/>
    <mergeCell ref="B45:B53"/>
    <mergeCell ref="C45:F45"/>
    <mergeCell ref="C47:F47"/>
    <mergeCell ref="C49:F49"/>
    <mergeCell ref="C51:F51"/>
    <mergeCell ref="C53:F53"/>
    <mergeCell ref="H51:J51"/>
    <mergeCell ref="C44:F44"/>
    <mergeCell ref="D36:E36"/>
    <mergeCell ref="D31:E31"/>
    <mergeCell ref="Q19:U19"/>
    <mergeCell ref="N31:S31"/>
    <mergeCell ref="H53:J53"/>
    <mergeCell ref="I19:J19"/>
    <mergeCell ref="K32:L32"/>
    <mergeCell ref="K34:L34"/>
    <mergeCell ref="K36:L36"/>
    <mergeCell ref="N32:S32"/>
    <mergeCell ref="N34:S34"/>
    <mergeCell ref="N36:S36"/>
  </mergeCells>
  <dataValidations count="14">
    <dataValidation type="list" allowBlank="1" showInputMessage="1" showErrorMessage="1" sqref="P5:Q5" xr:uid="{00000000-0002-0000-0000-000000000000}">
      <formula1>"Masculin,Féminin"</formula1>
    </dataValidation>
    <dataValidation type="list" allowBlank="1" showInputMessage="1" showErrorMessage="1" sqref="C14" xr:uid="{00000000-0002-0000-0000-000001000000}">
      <formula1>"Maîtrise,Doctorat"</formula1>
    </dataValidation>
    <dataValidation type="list" allowBlank="1" showInputMessage="1" showErrorMessage="1" sqref="E42:E43 G42" xr:uid="{00000000-0002-0000-0000-000002000000}">
      <formula1>"Oui,Non"</formula1>
    </dataValidation>
    <dataValidation type="list" allowBlank="1" showInputMessage="1" showErrorMessage="1" sqref="D32:E32 D34:E34 D36:E36" xr:uid="{00000000-0002-0000-0000-000003000000}">
      <formula1>"Démonstration,Correction,Surveillance,Répétition"</formula1>
    </dataValidation>
    <dataValidation type="whole" allowBlank="1" showErrorMessage="1" errorTitle="Format non valide" error="Veuillez entrer le poste au format #### (exemple 1234)" sqref="M7:N7" xr:uid="{00000000-0002-0000-0000-000004000000}">
      <formula1>0</formula1>
      <formula2>99999999</formula2>
    </dataValidation>
    <dataValidation type="whole" allowBlank="1" showInputMessage="1" showErrorMessage="1" errorTitle="Format non valide" error="Veuillez entrer le numéro de téléphone au format 514#######, sans tirets ni espaces" prompt="Format 514#######" sqref="H7:J7" xr:uid="{00000000-0002-0000-0000-000005000000}">
      <formula1>0</formula1>
      <formula2>9999999999</formula2>
    </dataValidation>
    <dataValidation operator="greaterThan" allowBlank="1" showInputMessage="1" showErrorMessage="1" errorTitle="Format non valide" error="La date doit être écrite selon le format MM/YY" prompt="Format JJ/MM/AA" sqref="S9:U9" xr:uid="{00000000-0002-0000-0000-000006000000}"/>
    <dataValidation type="decimal" operator="greaterThan" allowBlank="1" showInputMessage="1" showErrorMessage="1" errorTitle="Format non valide" error="Veuillez entrer un nombre supérieur à 0" sqref="U14" xr:uid="{00000000-0002-0000-0000-000007000000}">
      <formula1>0</formula1>
    </dataValidation>
    <dataValidation type="list" allowBlank="1" showInputMessage="1" showErrorMessage="1" sqref="I19:J19 I21:J21 I32 I34 I36" xr:uid="{00000000-0002-0000-0000-000008000000}">
      <formula1>"2020,2019,2018,2017,2016,2015,2014,2013,2012,2011,2010,2009,2008,2007,2006,2005,2004,2003,2002,2001,2000,1999,1998,1997,1996,1995,1994,1993,1992,1991,1990"</formula1>
    </dataValidation>
    <dataValidation type="list" allowBlank="1" showInputMessage="1" showErrorMessage="1" sqref="G32 G34 G36" xr:uid="{00000000-0002-0000-0000-000009000000}">
      <formula1>"Été,Automne,Hiver"</formula1>
    </dataValidation>
    <dataValidation allowBlank="1" showInputMessage="1" showErrorMessage="1" prompt="Format_x000a_AAAA/MM/JJ" sqref="M5:N5" xr:uid="{00000000-0002-0000-0000-00000A000000}"/>
    <dataValidation type="custom" allowBlank="1" showInputMessage="1" showErrorMessage="1" sqref="C69" xr:uid="{00000000-0002-0000-0000-00000B000000}">
      <formula1>""</formula1>
    </dataValidation>
    <dataValidation allowBlank="1" showInputMessage="1" showErrorMessage="1" error="Vous ne pouvez pas modifier cette cellule" sqref="B69" xr:uid="{00000000-0002-0000-0000-00000C000000}"/>
    <dataValidation allowBlank="1" showInputMessage="1" showErrorMessage="1" errorTitle="Format non valide" error="Veuillez entrer le numéro de téléphone au format 514#######, sans tirets ni espaces" sqref="C7:E7" xr:uid="{00000000-0002-0000-0000-00000D000000}"/>
  </dataValidations>
  <hyperlinks>
    <hyperlink ref="B69" r:id="rId1" display="Envoyer le formulaire à Philipe Lampron d'ici le XX juin.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List Box 15">
              <controlPr defaultSize="0" autoLine="0" autoPict="0">
                <anchor mov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5</xdr:col>
                    <xdr:colOff>257175</xdr:colOff>
                    <xdr:row>29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List Box 16">
              <controlPr defaultSize="0" autoLine="0" autoPict="0">
                <anchor moveWithCells="1">
                  <from>
                    <xdr:col>10</xdr:col>
                    <xdr:colOff>9525</xdr:colOff>
                    <xdr:row>26</xdr:row>
                    <xdr:rowOff>0</xdr:rowOff>
                  </from>
                  <to>
                    <xdr:col>13</xdr:col>
                    <xdr:colOff>409575</xdr:colOff>
                    <xdr:row>29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List Box 17">
              <controlPr defaultSize="0" autoLine="0" autoPict="0">
                <anchor moveWithCells="1">
                  <from>
                    <xdr:col>17</xdr:col>
                    <xdr:colOff>0</xdr:colOff>
                    <xdr:row>25</xdr:row>
                    <xdr:rowOff>190500</xdr:rowOff>
                  </from>
                  <to>
                    <xdr:col>20</xdr:col>
                    <xdr:colOff>504825</xdr:colOff>
                    <xdr:row>29</xdr:row>
                    <xdr:rowOff>1095375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Feuil2!$A$19:$A$41</xm:f>
          </x14:formula1>
          <xm:sqref>C53:F53 C45:F45 C47:F47 C49:F49 C51:F51</xm:sqref>
        </x14:dataValidation>
        <x14:dataValidation type="list" allowBlank="1" showInputMessage="1" showErrorMessage="1" xr:uid="{00000000-0002-0000-0000-00000F000000}">
          <x14:formula1>
            <xm:f>Feuil2!$A$46:$A$74</xm:f>
          </x14:formula1>
          <xm:sqref>C58:F58 C66:F66 C64:F64 C62:F62 C60:F60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3:M58"/>
  <sheetViews>
    <sheetView showGridLines="0" workbookViewId="0">
      <selection activeCell="K27" sqref="K27"/>
    </sheetView>
  </sheetViews>
  <sheetFormatPr baseColWidth="10" defaultRowHeight="15" x14ac:dyDescent="0.25"/>
  <cols>
    <col min="1" max="1" width="7.140625" customWidth="1"/>
    <col min="2" max="2" width="14.28515625" bestFit="1" customWidth="1"/>
    <col min="3" max="3" width="16.7109375" customWidth="1"/>
    <col min="4" max="4" width="45" bestFit="1" customWidth="1"/>
    <col min="5" max="5" width="19.85546875" customWidth="1"/>
    <col min="6" max="6" width="26.140625" bestFit="1" customWidth="1"/>
    <col min="7" max="7" width="17.28515625" customWidth="1"/>
    <col min="8" max="8" width="17.42578125" customWidth="1"/>
    <col min="9" max="9" width="9.5703125" bestFit="1" customWidth="1"/>
    <col min="10" max="10" width="10" bestFit="1" customWidth="1"/>
    <col min="12" max="12" width="17.140625" customWidth="1"/>
    <col min="13" max="13" width="17" customWidth="1"/>
  </cols>
  <sheetData>
    <row r="3" spans="1:13" ht="45" x14ac:dyDescent="0.25">
      <c r="B3" s="47" t="s">
        <v>55</v>
      </c>
      <c r="C3" s="47" t="s">
        <v>64</v>
      </c>
      <c r="D3" s="47" t="s">
        <v>65</v>
      </c>
      <c r="E3" s="47" t="s">
        <v>57</v>
      </c>
      <c r="F3" s="47" t="s">
        <v>68</v>
      </c>
      <c r="G3" s="47" t="s">
        <v>79</v>
      </c>
      <c r="H3" s="47" t="s">
        <v>69</v>
      </c>
      <c r="I3" s="48" t="s">
        <v>72</v>
      </c>
      <c r="J3" s="48" t="s">
        <v>73</v>
      </c>
      <c r="K3" s="48" t="s">
        <v>74</v>
      </c>
      <c r="L3" s="49" t="s">
        <v>75</v>
      </c>
      <c r="M3" s="50" t="s">
        <v>76</v>
      </c>
    </row>
    <row r="4" spans="1:13" x14ac:dyDescent="0.25">
      <c r="A4" s="66"/>
      <c r="B4" s="21" t="str">
        <f>Feuil2!B19</f>
        <v>Démonstration</v>
      </c>
      <c r="C4" s="21" t="str">
        <f>Feuil2!C19</f>
        <v>BCM1521</v>
      </c>
      <c r="D4" s="46" t="str">
        <f>Feuil2!D19</f>
        <v>Amylase salivaire</v>
      </c>
      <c r="E4" s="21" t="str">
        <f>Feuil2!E19</f>
        <v>Hiver</v>
      </c>
      <c r="F4" s="46" t="str">
        <f>Feuil2!F19</f>
        <v>Lundi - 10h à 17h</v>
      </c>
      <c r="G4" s="25">
        <f>Feuil2!G19</f>
        <v>100</v>
      </c>
      <c r="H4" s="25">
        <f>Feuil2!H19</f>
        <v>2</v>
      </c>
      <c r="I4" s="30">
        <f>Feuil2!I19</f>
        <v>63</v>
      </c>
      <c r="J4" s="30">
        <f>Feuil2!J19</f>
        <v>25</v>
      </c>
      <c r="K4" s="80">
        <f>Feuil2!K19</f>
        <v>88</v>
      </c>
      <c r="L4" s="81">
        <f>Feuil2!L19</f>
        <v>1998.48</v>
      </c>
      <c r="M4" s="81">
        <f>Feuil2!M19</f>
        <v>2204.4</v>
      </c>
    </row>
    <row r="5" spans="1:13" x14ac:dyDescent="0.25">
      <c r="A5" s="66"/>
      <c r="B5" s="51" t="str">
        <f>Feuil2!B20</f>
        <v>Démonstration</v>
      </c>
      <c r="C5" s="51" t="str">
        <f>Feuil2!C20</f>
        <v>BCM1521</v>
      </c>
      <c r="D5" s="52" t="str">
        <f>Feuil2!D20</f>
        <v>Purification Taq polymérase</v>
      </c>
      <c r="E5" s="51" t="str">
        <f>Feuil2!E20</f>
        <v>Hiver</v>
      </c>
      <c r="F5" s="52" t="str">
        <f>Feuil2!F20</f>
        <v>Lundi - 10h à 17h</v>
      </c>
      <c r="G5" s="53">
        <f>Feuil2!G20</f>
        <v>100</v>
      </c>
      <c r="H5" s="53">
        <f>Feuil2!H20</f>
        <v>2</v>
      </c>
      <c r="I5" s="54">
        <f>Feuil2!I20</f>
        <v>63</v>
      </c>
      <c r="J5" s="54">
        <f>Feuil2!J20</f>
        <v>25</v>
      </c>
      <c r="K5" s="55">
        <f>Feuil2!K20</f>
        <v>88</v>
      </c>
      <c r="L5" s="62">
        <f>Feuil2!L20</f>
        <v>1998.48</v>
      </c>
      <c r="M5" s="62">
        <f>Feuil2!M20</f>
        <v>2204.4</v>
      </c>
    </row>
    <row r="6" spans="1:13" x14ac:dyDescent="0.25">
      <c r="A6" s="66"/>
      <c r="B6" s="21" t="str">
        <f>Feuil2!B21</f>
        <v>Démonstration</v>
      </c>
      <c r="C6" s="21" t="str">
        <f>Feuil2!C21</f>
        <v>BCM1521</v>
      </c>
      <c r="D6" s="46" t="str">
        <f>Feuil2!D21</f>
        <v>ADN - PCR</v>
      </c>
      <c r="E6" s="21" t="str">
        <f>Feuil2!E21</f>
        <v>Hiver</v>
      </c>
      <c r="F6" s="46" t="str">
        <f>Feuil2!F21</f>
        <v>Lundi - 10h à 17h</v>
      </c>
      <c r="G6" s="25">
        <f>Feuil2!G21</f>
        <v>100</v>
      </c>
      <c r="H6" s="25">
        <f>Feuil2!H21</f>
        <v>2</v>
      </c>
      <c r="I6" s="30">
        <f>Feuil2!I21</f>
        <v>63</v>
      </c>
      <c r="J6" s="30">
        <f>Feuil2!J21</f>
        <v>25</v>
      </c>
      <c r="K6" s="34">
        <f>Feuil2!K21</f>
        <v>88</v>
      </c>
      <c r="L6" s="61">
        <f>Feuil2!L21</f>
        <v>1998.48</v>
      </c>
      <c r="M6" s="61">
        <f>Feuil2!M21</f>
        <v>2204.4</v>
      </c>
    </row>
    <row r="7" spans="1:13" x14ac:dyDescent="0.25">
      <c r="A7" s="66"/>
      <c r="B7" s="51" t="str">
        <f>Feuil2!B22</f>
        <v>Démonstration</v>
      </c>
      <c r="C7" s="51" t="str">
        <f>Feuil2!C22</f>
        <v>BCM1521</v>
      </c>
      <c r="D7" s="52" t="str">
        <f>Feuil2!D22</f>
        <v>Cinétique enzymatique</v>
      </c>
      <c r="E7" s="51" t="str">
        <f>Feuil2!E22</f>
        <v>Hiver</v>
      </c>
      <c r="F7" s="52" t="str">
        <f>Feuil2!F22</f>
        <v>Lundi - 10h à 17h</v>
      </c>
      <c r="G7" s="53">
        <f>Feuil2!G22</f>
        <v>100</v>
      </c>
      <c r="H7" s="53">
        <f>Feuil2!H22</f>
        <v>2</v>
      </c>
      <c r="I7" s="54">
        <f>Feuil2!I22</f>
        <v>63</v>
      </c>
      <c r="J7" s="54">
        <f>Feuil2!J22</f>
        <v>25</v>
      </c>
      <c r="K7" s="55">
        <f>Feuil2!K22</f>
        <v>88</v>
      </c>
      <c r="L7" s="62">
        <f>Feuil2!L22</f>
        <v>1998.48</v>
      </c>
      <c r="M7" s="62">
        <f>Feuil2!M22</f>
        <v>2204.4</v>
      </c>
    </row>
    <row r="8" spans="1:13" x14ac:dyDescent="0.25">
      <c r="A8" s="66"/>
      <c r="B8" s="21" t="str">
        <f>Feuil2!B23</f>
        <v>Démonstration</v>
      </c>
      <c r="C8" s="21" t="str">
        <f>Feuil2!C23</f>
        <v>BCM1521</v>
      </c>
      <c r="D8" s="46" t="str">
        <f>Feuil2!D23</f>
        <v>Amylase salivaire</v>
      </c>
      <c r="E8" s="21" t="str">
        <f>Feuil2!E23</f>
        <v>Automne</v>
      </c>
      <c r="F8" s="46" t="str">
        <f>Feuil2!F23</f>
        <v>Lundi et Mardi - 13h à 17h</v>
      </c>
      <c r="G8" s="25">
        <f>Feuil2!G23</f>
        <v>140</v>
      </c>
      <c r="H8" s="25">
        <f>Feuil2!H23</f>
        <v>2</v>
      </c>
      <c r="I8" s="30">
        <f>Feuil2!I23</f>
        <v>63</v>
      </c>
      <c r="J8" s="30">
        <f>Feuil2!J23</f>
        <v>30</v>
      </c>
      <c r="K8" s="34">
        <f>Feuil2!K23</f>
        <v>93</v>
      </c>
      <c r="L8" s="61">
        <f>Feuil2!L23</f>
        <v>2112.0300000000002</v>
      </c>
      <c r="M8" s="61">
        <f>Feuil2!M23</f>
        <v>2329.65</v>
      </c>
    </row>
    <row r="9" spans="1:13" x14ac:dyDescent="0.25">
      <c r="A9" s="66"/>
      <c r="B9" s="51" t="str">
        <f>Feuil2!B24</f>
        <v>Démonstration</v>
      </c>
      <c r="C9" s="51" t="str">
        <f>Feuil2!C24</f>
        <v>BCM1521</v>
      </c>
      <c r="D9" s="52" t="str">
        <f>Feuil2!D24</f>
        <v>Purification Taq polymérase</v>
      </c>
      <c r="E9" s="51" t="str">
        <f>Feuil2!E24</f>
        <v>Automne</v>
      </c>
      <c r="F9" s="52" t="str">
        <f>Feuil2!F24</f>
        <v>Lundi et Mardi - 13h à 17h</v>
      </c>
      <c r="G9" s="53">
        <f>Feuil2!G24</f>
        <v>140</v>
      </c>
      <c r="H9" s="53">
        <f>Feuil2!H24</f>
        <v>2</v>
      </c>
      <c r="I9" s="54">
        <f>Feuil2!I24</f>
        <v>63</v>
      </c>
      <c r="J9" s="54">
        <f>Feuil2!J24</f>
        <v>30</v>
      </c>
      <c r="K9" s="55">
        <f>Feuil2!K24</f>
        <v>93</v>
      </c>
      <c r="L9" s="62">
        <f>Feuil2!L24</f>
        <v>2112.0300000000002</v>
      </c>
      <c r="M9" s="62">
        <f>Feuil2!M24</f>
        <v>2329.65</v>
      </c>
    </row>
    <row r="10" spans="1:13" x14ac:dyDescent="0.25">
      <c r="A10" s="66"/>
      <c r="B10" s="21" t="str">
        <f>Feuil2!B25</f>
        <v>Démonstration</v>
      </c>
      <c r="C10" s="21" t="str">
        <f>Feuil2!C25</f>
        <v>BCM1521</v>
      </c>
      <c r="D10" s="46" t="str">
        <f>Feuil2!D25</f>
        <v>ADN - PCR</v>
      </c>
      <c r="E10" s="21" t="str">
        <f>Feuil2!E25</f>
        <v>Automne</v>
      </c>
      <c r="F10" s="46" t="str">
        <f>Feuil2!F25</f>
        <v>Lundi et Mardi - 13h à 17h</v>
      </c>
      <c r="G10" s="25">
        <f>Feuil2!G25</f>
        <v>140</v>
      </c>
      <c r="H10" s="25">
        <f>Feuil2!H25</f>
        <v>2</v>
      </c>
      <c r="I10" s="30">
        <f>Feuil2!I25</f>
        <v>63</v>
      </c>
      <c r="J10" s="30">
        <f>Feuil2!J25</f>
        <v>30</v>
      </c>
      <c r="K10" s="34">
        <f>Feuil2!K25</f>
        <v>93</v>
      </c>
      <c r="L10" s="61">
        <f>Feuil2!L25</f>
        <v>2112.0300000000002</v>
      </c>
      <c r="M10" s="61">
        <f>Feuil2!M25</f>
        <v>2329.65</v>
      </c>
    </row>
    <row r="11" spans="1:13" x14ac:dyDescent="0.25">
      <c r="A11" s="66"/>
      <c r="B11" s="51" t="str">
        <f>Feuil2!B26</f>
        <v>Démonstration</v>
      </c>
      <c r="C11" s="51" t="str">
        <f>Feuil2!C26</f>
        <v>BCM1521</v>
      </c>
      <c r="D11" s="52" t="str">
        <f>Feuil2!D26</f>
        <v>Cinétique enzymatique</v>
      </c>
      <c r="E11" s="51" t="str">
        <f>Feuil2!E26</f>
        <v>Automne</v>
      </c>
      <c r="F11" s="52" t="str">
        <f>Feuil2!F26</f>
        <v>Lundi et Mardi - 13h à 17h</v>
      </c>
      <c r="G11" s="53">
        <f>Feuil2!G26</f>
        <v>140</v>
      </c>
      <c r="H11" s="53">
        <f>Feuil2!H26</f>
        <v>2</v>
      </c>
      <c r="I11" s="54">
        <f>Feuil2!I26</f>
        <v>63</v>
      </c>
      <c r="J11" s="54">
        <f>Feuil2!J26</f>
        <v>30</v>
      </c>
      <c r="K11" s="55">
        <f>Feuil2!K26</f>
        <v>93</v>
      </c>
      <c r="L11" s="62">
        <f>Feuil2!L26</f>
        <v>2112.0300000000002</v>
      </c>
      <c r="M11" s="62">
        <f>Feuil2!M26</f>
        <v>2329.65</v>
      </c>
    </row>
    <row r="12" spans="1:13" x14ac:dyDescent="0.25">
      <c r="A12" s="66"/>
      <c r="B12" s="21" t="str">
        <f>Feuil2!B27</f>
        <v>Démonstration</v>
      </c>
      <c r="C12" s="21" t="str">
        <f>Feuil2!C27</f>
        <v>BCM2531</v>
      </c>
      <c r="D12" s="46" t="str">
        <f>Feuil2!D27</f>
        <v>Charge complète</v>
      </c>
      <c r="E12" s="21" t="str">
        <f>Feuil2!E27</f>
        <v>Automne</v>
      </c>
      <c r="F12" s="46" t="str">
        <f>Feuil2!F27</f>
        <v>Mercredi - 9h à 17h</v>
      </c>
      <c r="G12" s="25">
        <f>Feuil2!G27</f>
        <v>90</v>
      </c>
      <c r="H12" s="25">
        <f>Feuil2!H27</f>
        <v>1</v>
      </c>
      <c r="I12" s="79">
        <f>Feuil2!I27</f>
        <v>123</v>
      </c>
      <c r="J12" s="79">
        <f>Feuil2!J27</f>
        <v>22</v>
      </c>
      <c r="K12" s="80">
        <f>Feuil2!K27</f>
        <v>145</v>
      </c>
      <c r="L12" s="81">
        <f>Feuil2!L27</f>
        <v>3292.9500000000003</v>
      </c>
      <c r="M12" s="81">
        <f>Feuil2!M27</f>
        <v>3632.25</v>
      </c>
    </row>
    <row r="13" spans="1:13" x14ac:dyDescent="0.25">
      <c r="A13" s="66"/>
      <c r="B13" s="51" t="str">
        <f>Feuil2!B28</f>
        <v>Démonstration</v>
      </c>
      <c r="C13" s="51" t="str">
        <f>Feuil2!C28</f>
        <v>BCM3531</v>
      </c>
      <c r="D13" s="52" t="str">
        <f>Feuil2!D28</f>
        <v>Purification d'une protéine</v>
      </c>
      <c r="E13" s="51" t="str">
        <f>Feuil2!E28</f>
        <v>Automne</v>
      </c>
      <c r="F13" s="52" t="str">
        <f>Feuil2!F28</f>
        <v>Jeudi et Vendredi - 9h à 17h</v>
      </c>
      <c r="G13" s="53">
        <f>Feuil2!G28</f>
        <v>25</v>
      </c>
      <c r="H13" s="53">
        <f>Feuil2!H28</f>
        <v>1</v>
      </c>
      <c r="I13" s="54">
        <f>Feuil2!I28</f>
        <v>75</v>
      </c>
      <c r="J13" s="54">
        <f>Feuil2!J28</f>
        <v>10</v>
      </c>
      <c r="K13" s="56">
        <f>Feuil2!K28</f>
        <v>85</v>
      </c>
      <c r="L13" s="62">
        <f>Feuil2!L28</f>
        <v>1930.3500000000001</v>
      </c>
      <c r="M13" s="62">
        <f>Feuil2!M28</f>
        <v>2129.25</v>
      </c>
    </row>
    <row r="14" spans="1:13" x14ac:dyDescent="0.25">
      <c r="A14" s="66"/>
      <c r="B14" s="21" t="str">
        <f>Feuil2!B29</f>
        <v>Démonstration</v>
      </c>
      <c r="C14" s="21" t="str">
        <f>Feuil2!C29</f>
        <v>BCM3531</v>
      </c>
      <c r="D14" s="46" t="str">
        <f>Feuil2!D29</f>
        <v>qPCR</v>
      </c>
      <c r="E14" s="21" t="str">
        <f>Feuil2!E29</f>
        <v>Automne</v>
      </c>
      <c r="F14" s="46" t="str">
        <f>Feuil2!F29</f>
        <v>Jeudi et Vendredi - 9h à 17h</v>
      </c>
      <c r="G14" s="25">
        <f>Feuil2!G29</f>
        <v>25</v>
      </c>
      <c r="H14" s="25">
        <f>Feuil2!H29</f>
        <v>1</v>
      </c>
      <c r="I14" s="30">
        <f>Feuil2!I29</f>
        <v>68</v>
      </c>
      <c r="J14" s="30">
        <f>Feuil2!J29</f>
        <v>15</v>
      </c>
      <c r="K14" s="35">
        <f>Feuil2!K29</f>
        <v>83</v>
      </c>
      <c r="L14" s="61">
        <f>Feuil2!L29</f>
        <v>1884.93</v>
      </c>
      <c r="M14" s="61">
        <f>Feuil2!M29</f>
        <v>2079.15</v>
      </c>
    </row>
    <row r="15" spans="1:13" x14ac:dyDescent="0.25">
      <c r="A15" s="66"/>
      <c r="B15" s="51" t="str">
        <f>Feuil2!B30</f>
        <v>Démonstration</v>
      </c>
      <c r="C15" s="51" t="str">
        <f>Feuil2!C30</f>
        <v>BCM3531</v>
      </c>
      <c r="D15" s="52" t="str">
        <f>Feuil2!D30</f>
        <v>Liaisons macromoléculaires</v>
      </c>
      <c r="E15" s="51" t="str">
        <f>Feuil2!E30</f>
        <v>Automne</v>
      </c>
      <c r="F15" s="52" t="str">
        <f>Feuil2!F30</f>
        <v>Jeudi et Vendredi - 9h à 17h</v>
      </c>
      <c r="G15" s="53">
        <f>Feuil2!G30</f>
        <v>25</v>
      </c>
      <c r="H15" s="53">
        <f>Feuil2!H30</f>
        <v>1</v>
      </c>
      <c r="I15" s="54">
        <f>Feuil2!I30</f>
        <v>53</v>
      </c>
      <c r="J15" s="54">
        <f>Feuil2!J30</f>
        <v>15</v>
      </c>
      <c r="K15" s="56">
        <f>Feuil2!K30</f>
        <v>68</v>
      </c>
      <c r="L15" s="62">
        <f>Feuil2!L30</f>
        <v>1544.28</v>
      </c>
      <c r="M15" s="62">
        <f>Feuil2!M30</f>
        <v>1703.4</v>
      </c>
    </row>
    <row r="16" spans="1:13" x14ac:dyDescent="0.25">
      <c r="A16" s="66"/>
      <c r="B16" s="21" t="str">
        <f>Feuil2!B31</f>
        <v>Démonstration</v>
      </c>
      <c r="C16" s="21" t="str">
        <f>Feuil2!C31</f>
        <v>BCM3531</v>
      </c>
      <c r="D16" s="46" t="str">
        <f>Feuil2!D31</f>
        <v>CRISPR-Cas9 - APP</v>
      </c>
      <c r="E16" s="21" t="str">
        <f>Feuil2!E31</f>
        <v>Automne</v>
      </c>
      <c r="F16" s="46" t="str">
        <f>Feuil2!F31</f>
        <v>Jeudi et Vendredi - 9h à 17h</v>
      </c>
      <c r="G16" s="25">
        <f>Feuil2!G31</f>
        <v>25</v>
      </c>
      <c r="H16" s="25">
        <f>Feuil2!H31</f>
        <v>2</v>
      </c>
      <c r="I16" s="30">
        <f>Feuil2!I31</f>
        <v>64</v>
      </c>
      <c r="J16" s="30">
        <f>Feuil2!J31</f>
        <v>3</v>
      </c>
      <c r="K16" s="35">
        <f>Feuil2!K31</f>
        <v>67</v>
      </c>
      <c r="L16" s="61">
        <f>Feuil2!L31</f>
        <v>1521.5700000000002</v>
      </c>
      <c r="M16" s="61">
        <f>Feuil2!M31</f>
        <v>1678.3500000000001</v>
      </c>
    </row>
    <row r="17" spans="1:13" x14ac:dyDescent="0.25">
      <c r="A17" s="66"/>
      <c r="B17" s="51" t="str">
        <f>Feuil2!B32</f>
        <v>Démonstration</v>
      </c>
      <c r="C17" s="51" t="str">
        <f>Feuil2!C32</f>
        <v>BCM3531</v>
      </c>
      <c r="D17" s="52" t="str">
        <f>Feuil2!D32</f>
        <v>Purification d'une protéine</v>
      </c>
      <c r="E17" s="51" t="str">
        <f>Feuil2!E32</f>
        <v>Hiver</v>
      </c>
      <c r="F17" s="52" t="str">
        <f>Feuil2!F32</f>
        <v>Mercredi et Jeudi - 9h à 17h</v>
      </c>
      <c r="G17" s="53">
        <f>Feuil2!G32</f>
        <v>35</v>
      </c>
      <c r="H17" s="53">
        <f>Feuil2!H32</f>
        <v>1</v>
      </c>
      <c r="I17" s="54">
        <f>Feuil2!I32</f>
        <v>75</v>
      </c>
      <c r="J17" s="54">
        <f>Feuil2!J32</f>
        <v>12</v>
      </c>
      <c r="K17" s="56">
        <f>Feuil2!K32</f>
        <v>87</v>
      </c>
      <c r="L17" s="62">
        <f>Feuil2!L32</f>
        <v>1975.77</v>
      </c>
      <c r="M17" s="62">
        <f>Feuil2!M32</f>
        <v>2179.35</v>
      </c>
    </row>
    <row r="18" spans="1:13" x14ac:dyDescent="0.25">
      <c r="A18" s="66"/>
      <c r="B18" s="21" t="str">
        <f>Feuil2!B33</f>
        <v>Démonstration</v>
      </c>
      <c r="C18" s="21" t="str">
        <f>Feuil2!C33</f>
        <v>BCM3531</v>
      </c>
      <c r="D18" s="46" t="str">
        <f>Feuil2!D33</f>
        <v>qPCR</v>
      </c>
      <c r="E18" s="21" t="str">
        <f>Feuil2!E33</f>
        <v>Hiver</v>
      </c>
      <c r="F18" s="46" t="str">
        <f>Feuil2!F33</f>
        <v>Mercredi et Jeudi - 9h à 17h</v>
      </c>
      <c r="G18" s="25">
        <f>Feuil2!G33</f>
        <v>35</v>
      </c>
      <c r="H18" s="25">
        <f>Feuil2!H33</f>
        <v>1</v>
      </c>
      <c r="I18" s="30">
        <f>Feuil2!I33</f>
        <v>68</v>
      </c>
      <c r="J18" s="30">
        <f>Feuil2!J33</f>
        <v>20</v>
      </c>
      <c r="K18" s="35">
        <f>Feuil2!K33</f>
        <v>88</v>
      </c>
      <c r="L18" s="61">
        <f>Feuil2!L33</f>
        <v>1998.48</v>
      </c>
      <c r="M18" s="61">
        <f>Feuil2!M33</f>
        <v>2204.4</v>
      </c>
    </row>
    <row r="19" spans="1:13" x14ac:dyDescent="0.25">
      <c r="A19" s="66"/>
      <c r="B19" s="51" t="str">
        <f>Feuil2!B34</f>
        <v>Démonstration</v>
      </c>
      <c r="C19" s="51" t="str">
        <f>Feuil2!C34</f>
        <v>BCM3531</v>
      </c>
      <c r="D19" s="52" t="str">
        <f>Feuil2!D34</f>
        <v>Liaisons macromoléculaires</v>
      </c>
      <c r="E19" s="51" t="str">
        <f>Feuil2!E34</f>
        <v>Hiver</v>
      </c>
      <c r="F19" s="52" t="str">
        <f>Feuil2!F34</f>
        <v>Mercredi et Jeudi - 9h à 17h</v>
      </c>
      <c r="G19" s="53">
        <f>Feuil2!G34</f>
        <v>35</v>
      </c>
      <c r="H19" s="53">
        <f>Feuil2!H34</f>
        <v>1</v>
      </c>
      <c r="I19" s="54">
        <f>Feuil2!I34</f>
        <v>53</v>
      </c>
      <c r="J19" s="54">
        <f>Feuil2!J34</f>
        <v>18</v>
      </c>
      <c r="K19" s="56">
        <f>Feuil2!K34</f>
        <v>71</v>
      </c>
      <c r="L19" s="62">
        <f>Feuil2!L34</f>
        <v>1612.41</v>
      </c>
      <c r="M19" s="62">
        <f>Feuil2!M34</f>
        <v>1778.55</v>
      </c>
    </row>
    <row r="20" spans="1:13" x14ac:dyDescent="0.25">
      <c r="A20" s="66"/>
      <c r="B20" s="21" t="str">
        <f>Feuil2!B35</f>
        <v>Démonstration</v>
      </c>
      <c r="C20" s="21" t="str">
        <f>Feuil2!C35</f>
        <v>BCM3531</v>
      </c>
      <c r="D20" s="46" t="str">
        <f>Feuil2!D35</f>
        <v>CRISPR-Cas9 - APP</v>
      </c>
      <c r="E20" s="21" t="str">
        <f>Feuil2!E35</f>
        <v>Hiver</v>
      </c>
      <c r="F20" s="46" t="str">
        <f>Feuil2!F35</f>
        <v>Mercredi et Jeudi - 9h à 17h</v>
      </c>
      <c r="G20" s="25">
        <f>Feuil2!G35</f>
        <v>35</v>
      </c>
      <c r="H20" s="25">
        <f>Feuil2!H35</f>
        <v>3</v>
      </c>
      <c r="I20" s="30">
        <f>Feuil2!I35</f>
        <v>64</v>
      </c>
      <c r="J20" s="30">
        <f>Feuil2!J35</f>
        <v>3</v>
      </c>
      <c r="K20" s="35">
        <f>Feuil2!K35</f>
        <v>67</v>
      </c>
      <c r="L20" s="61">
        <f>Feuil2!L35</f>
        <v>1521.5700000000002</v>
      </c>
      <c r="M20" s="61">
        <f>Feuil2!M35</f>
        <v>1678.3500000000001</v>
      </c>
    </row>
    <row r="21" spans="1:13" x14ac:dyDescent="0.25">
      <c r="B21" s="51" t="str">
        <f>Feuil2!B36</f>
        <v>Démonstration</v>
      </c>
      <c r="C21" s="51" t="str">
        <f>Feuil2!C36</f>
        <v>BCM6014</v>
      </c>
      <c r="D21" s="52" t="str">
        <f>Feuil2!D36</f>
        <v>Culture de cellules à haut débit</v>
      </c>
      <c r="E21" s="51" t="str">
        <f>Feuil2!E36</f>
        <v>Été</v>
      </c>
      <c r="F21" s="53" t="str">
        <f>Feuil2!F36</f>
        <v>Lundi au Vendredi - 9h à 17h</v>
      </c>
      <c r="G21" s="53">
        <f>Feuil2!G36</f>
        <v>20</v>
      </c>
      <c r="H21" s="53">
        <f>Feuil2!H36</f>
        <v>1</v>
      </c>
      <c r="I21" s="76" t="str">
        <f>Feuil2!I36</f>
        <v>ND</v>
      </c>
      <c r="J21" s="76" t="str">
        <f>Feuil2!J36</f>
        <v>ND</v>
      </c>
      <c r="K21" s="76" t="s">
        <v>130</v>
      </c>
      <c r="L21" s="74" t="s">
        <v>149</v>
      </c>
      <c r="M21" s="75" t="s">
        <v>150</v>
      </c>
    </row>
    <row r="22" spans="1:13" x14ac:dyDescent="0.25">
      <c r="B22" s="21" t="str">
        <f>Feuil2!B37</f>
        <v>Démonstration</v>
      </c>
      <c r="C22" s="21" t="str">
        <f>Feuil2!C37</f>
        <v>BCM6016</v>
      </c>
      <c r="D22" s="46" t="str">
        <f>Feuil2!D37</f>
        <v>Méthodes de pointe en purification de protéines</v>
      </c>
      <c r="E22" s="21" t="str">
        <f>Feuil2!E37</f>
        <v>Été</v>
      </c>
      <c r="F22" s="25" t="str">
        <f>Feuil2!F37</f>
        <v>Lundi au Vendredi - 9h à 17h</v>
      </c>
      <c r="G22" s="25">
        <f>Feuil2!G37</f>
        <v>20</v>
      </c>
      <c r="H22" s="25">
        <f>Feuil2!H37</f>
        <v>2</v>
      </c>
      <c r="I22" s="77" t="str">
        <f>Feuil2!I37</f>
        <v>ND</v>
      </c>
      <c r="J22" s="77" t="str">
        <f>Feuil2!J37</f>
        <v>ND</v>
      </c>
      <c r="K22" s="77" t="s">
        <v>130</v>
      </c>
      <c r="L22" s="74" t="s">
        <v>149</v>
      </c>
      <c r="M22" s="75" t="s">
        <v>150</v>
      </c>
    </row>
    <row r="23" spans="1:13" x14ac:dyDescent="0.25">
      <c r="B23" s="51" t="str">
        <f>Feuil2!B38</f>
        <v>Démonstration</v>
      </c>
      <c r="C23" s="51" t="str">
        <f>Feuil2!C38</f>
        <v>BCM6018</v>
      </c>
      <c r="D23" s="52" t="str">
        <f>Feuil2!D38</f>
        <v>Méthodes de pointe en protéomique</v>
      </c>
      <c r="E23" s="51" t="str">
        <f>Feuil2!E38</f>
        <v>Été</v>
      </c>
      <c r="F23" s="53" t="str">
        <f>Feuil2!F38</f>
        <v>Lundi au Vendredi - 9h à 17h</v>
      </c>
      <c r="G23" s="53">
        <f>Feuil2!G38</f>
        <v>20</v>
      </c>
      <c r="H23" s="53">
        <f>Feuil2!H38</f>
        <v>1</v>
      </c>
      <c r="I23" s="76" t="str">
        <f>Feuil2!I38</f>
        <v>ND</v>
      </c>
      <c r="J23" s="76" t="str">
        <f>Feuil2!J38</f>
        <v>ND</v>
      </c>
      <c r="K23" s="76" t="s">
        <v>130</v>
      </c>
      <c r="L23" s="74" t="s">
        <v>149</v>
      </c>
      <c r="M23" s="75" t="s">
        <v>150</v>
      </c>
    </row>
    <row r="24" spans="1:13" x14ac:dyDescent="0.25">
      <c r="B24" s="21" t="str">
        <f>Feuil2!B39</f>
        <v>Démonstration</v>
      </c>
      <c r="C24" s="21" t="str">
        <f>Feuil2!C39</f>
        <v>BCM6015</v>
      </c>
      <c r="D24" s="46" t="str">
        <f>Feuil2!D39</f>
        <v>Détermination de structure de macromolécules</v>
      </c>
      <c r="E24" s="21" t="str">
        <f>Feuil2!E39</f>
        <v>Été</v>
      </c>
      <c r="F24" s="25" t="str">
        <f>Feuil2!F39</f>
        <v>Lundi au Vendredi - 9h à 17h</v>
      </c>
      <c r="G24" s="25">
        <f>Feuil2!G39</f>
        <v>20</v>
      </c>
      <c r="H24" s="25">
        <f>Feuil2!H39</f>
        <v>1</v>
      </c>
      <c r="I24" s="77" t="str">
        <f>Feuil2!I39</f>
        <v>ND</v>
      </c>
      <c r="J24" s="77" t="str">
        <f>Feuil2!J39</f>
        <v>ND</v>
      </c>
      <c r="K24" s="77" t="s">
        <v>130</v>
      </c>
      <c r="L24" s="74" t="s">
        <v>149</v>
      </c>
      <c r="M24" s="75" t="s">
        <v>150</v>
      </c>
    </row>
    <row r="25" spans="1:13" x14ac:dyDescent="0.25">
      <c r="B25" s="51" t="str">
        <f>Feuil2!B40</f>
        <v>Démonstration</v>
      </c>
      <c r="C25" s="51" t="str">
        <f>Feuil2!C40</f>
        <v>BCM6017</v>
      </c>
      <c r="D25" s="52" t="str">
        <f>Feuil2!D40</f>
        <v>Méthodes de pointe en génomique appliquée</v>
      </c>
      <c r="E25" s="51" t="str">
        <f>Feuil2!E40</f>
        <v>Été</v>
      </c>
      <c r="F25" s="53" t="str">
        <f>Feuil2!F40</f>
        <v>Lundi au Vendredi - 9h à 17h</v>
      </c>
      <c r="G25" s="53">
        <f>Feuil2!G40</f>
        <v>20</v>
      </c>
      <c r="H25" s="53">
        <f>Feuil2!H40</f>
        <v>1</v>
      </c>
      <c r="I25" s="76" t="str">
        <f>Feuil2!I40</f>
        <v>ND</v>
      </c>
      <c r="J25" s="76" t="str">
        <f>Feuil2!J40</f>
        <v>ND</v>
      </c>
      <c r="K25" s="76" t="s">
        <v>130</v>
      </c>
      <c r="L25" s="74" t="s">
        <v>149</v>
      </c>
      <c r="M25" s="75" t="s">
        <v>150</v>
      </c>
    </row>
    <row r="26" spans="1:13" x14ac:dyDescent="0.25">
      <c r="B26" s="21" t="str">
        <f>Feuil2!B41</f>
        <v>Démonstration</v>
      </c>
      <c r="C26" s="21" t="str">
        <f>Feuil2!C41</f>
        <v>BCM6019</v>
      </c>
      <c r="D26" s="46" t="str">
        <f>Feuil2!D41</f>
        <v>Méthodes en microscopie à haute résolution</v>
      </c>
      <c r="E26" s="21" t="str">
        <f>Feuil2!E41</f>
        <v>Été</v>
      </c>
      <c r="F26" s="25" t="str">
        <f>Feuil2!F41</f>
        <v>Lundi au Vendredi - 9h à 17h</v>
      </c>
      <c r="G26" s="25">
        <f>Feuil2!G41</f>
        <v>20</v>
      </c>
      <c r="H26" s="25">
        <f>Feuil2!H41</f>
        <v>1</v>
      </c>
      <c r="I26" s="77" t="str">
        <f>Feuil2!I41</f>
        <v>ND</v>
      </c>
      <c r="J26" s="77" t="str">
        <f>Feuil2!J41</f>
        <v>ND</v>
      </c>
      <c r="K26" s="77" t="s">
        <v>130</v>
      </c>
      <c r="L26" s="74" t="s">
        <v>149</v>
      </c>
      <c r="M26" s="75" t="s">
        <v>150</v>
      </c>
    </row>
    <row r="27" spans="1:13" x14ac:dyDescent="0.25">
      <c r="K27" s="38">
        <f>SUM(K4:K26)</f>
        <v>1485</v>
      </c>
      <c r="L27" s="82">
        <f>SUM(L4:L20)</f>
        <v>33724.35</v>
      </c>
      <c r="M27" s="82">
        <f>SUM(M4:M20)</f>
        <v>37199.25</v>
      </c>
    </row>
    <row r="29" spans="1:13" ht="30" hidden="1" x14ac:dyDescent="0.25">
      <c r="B29" s="57" t="s">
        <v>55</v>
      </c>
      <c r="C29" s="57" t="s">
        <v>64</v>
      </c>
      <c r="D29" s="57" t="s">
        <v>57</v>
      </c>
      <c r="E29" s="57" t="s">
        <v>69</v>
      </c>
      <c r="F29" s="58" t="s">
        <v>111</v>
      </c>
      <c r="G29" s="57" t="s">
        <v>112</v>
      </c>
      <c r="H29" s="57" t="s">
        <v>123</v>
      </c>
    </row>
    <row r="30" spans="1:13" hidden="1" x14ac:dyDescent="0.25">
      <c r="B30" s="21" t="str">
        <f>Feuil2!B46</f>
        <v>Surveillance</v>
      </c>
      <c r="C30" s="21" t="str">
        <f>Feuil2!C46</f>
        <v>BCM1502</v>
      </c>
      <c r="D30" s="21" t="str">
        <f>Feuil2!D46</f>
        <v>Hiver</v>
      </c>
      <c r="E30" s="25" t="str">
        <f>Feuil2!E46</f>
        <v>1 à 4</v>
      </c>
      <c r="F30" s="59" t="str">
        <f>Feuil2!F46</f>
        <v>Variable</v>
      </c>
      <c r="G30" s="25" t="str">
        <f>Feuil2!G46</f>
        <v>22,71 $/h</v>
      </c>
      <c r="H30" s="59" t="str">
        <f>Feuil2!H46</f>
        <v>25,05 $/h</v>
      </c>
    </row>
    <row r="31" spans="1:13" hidden="1" x14ac:dyDescent="0.25">
      <c r="B31" s="51" t="str">
        <f>Feuil2!B47</f>
        <v>Surveillance</v>
      </c>
      <c r="C31" s="51" t="str">
        <f>Feuil2!C47</f>
        <v>BCM1503</v>
      </c>
      <c r="D31" s="51" t="str">
        <f>Feuil2!D47</f>
        <v>Hiver</v>
      </c>
      <c r="E31" s="53" t="str">
        <f>Feuil2!E47</f>
        <v>1 à 4</v>
      </c>
      <c r="F31" s="60" t="str">
        <f>Feuil2!F47</f>
        <v>Variable</v>
      </c>
      <c r="G31" s="53" t="str">
        <f>Feuil2!G47</f>
        <v>22,71 $/h</v>
      </c>
      <c r="H31" s="60" t="str">
        <f>Feuil2!H47</f>
        <v>25,05 $/h</v>
      </c>
    </row>
    <row r="32" spans="1:13" hidden="1" x14ac:dyDescent="0.25">
      <c r="B32" s="21" t="str">
        <f>Feuil2!B48</f>
        <v>Surveillance</v>
      </c>
      <c r="C32" s="21" t="str">
        <f>Feuil2!C48</f>
        <v>BCM1521</v>
      </c>
      <c r="D32" s="21" t="str">
        <f>Feuil2!D48</f>
        <v>Hiver</v>
      </c>
      <c r="E32" s="25" t="str">
        <f>Feuil2!E48</f>
        <v>1 à 4</v>
      </c>
      <c r="F32" s="59" t="str">
        <f>Feuil2!F48</f>
        <v>Variable</v>
      </c>
      <c r="G32" s="25" t="str">
        <f>Feuil2!G48</f>
        <v>22,71 $/h</v>
      </c>
      <c r="H32" s="59" t="str">
        <f>Feuil2!H48</f>
        <v>25,05 $/h</v>
      </c>
    </row>
    <row r="33" spans="2:8" hidden="1" x14ac:dyDescent="0.25">
      <c r="B33" s="51" t="str">
        <f>Feuil2!B49</f>
        <v>Surveillance</v>
      </c>
      <c r="C33" s="51" t="str">
        <f>Feuil2!C49</f>
        <v>BCM2004</v>
      </c>
      <c r="D33" s="51" t="str">
        <f>Feuil2!D49</f>
        <v>Hiver</v>
      </c>
      <c r="E33" s="53" t="str">
        <f>Feuil2!E49</f>
        <v>1 à 4</v>
      </c>
      <c r="F33" s="60" t="str">
        <f>Feuil2!F49</f>
        <v>Variable</v>
      </c>
      <c r="G33" s="53" t="str">
        <f>Feuil2!G49</f>
        <v>22,71 $/h</v>
      </c>
      <c r="H33" s="60" t="str">
        <f>Feuil2!H49</f>
        <v>25,05 $/h</v>
      </c>
    </row>
    <row r="34" spans="2:8" hidden="1" x14ac:dyDescent="0.25">
      <c r="B34" s="21" t="str">
        <f>Feuil2!B50</f>
        <v>Surveillance</v>
      </c>
      <c r="C34" s="21" t="str">
        <f>Feuil2!C50</f>
        <v>BCM2501</v>
      </c>
      <c r="D34" s="21" t="str">
        <f>Feuil2!D50</f>
        <v>Hiver</v>
      </c>
      <c r="E34" s="25" t="str">
        <f>Feuil2!E50</f>
        <v>1 à 4</v>
      </c>
      <c r="F34" s="59" t="str">
        <f>Feuil2!F50</f>
        <v>Variable</v>
      </c>
      <c r="G34" s="25" t="str">
        <f>Feuil2!G50</f>
        <v>22,71 $/h</v>
      </c>
      <c r="H34" s="59" t="str">
        <f>Feuil2!H50</f>
        <v>25,05 $/h</v>
      </c>
    </row>
    <row r="35" spans="2:8" hidden="1" x14ac:dyDescent="0.25">
      <c r="B35" s="51" t="str">
        <f>Feuil2!B51</f>
        <v>Surveillance</v>
      </c>
      <c r="C35" s="51" t="str">
        <f>Feuil2!C51</f>
        <v>BCM2505</v>
      </c>
      <c r="D35" s="51" t="str">
        <f>Feuil2!D51</f>
        <v>Hiver</v>
      </c>
      <c r="E35" s="53" t="str">
        <f>Feuil2!E51</f>
        <v>1 à 4</v>
      </c>
      <c r="F35" s="60" t="str">
        <f>Feuil2!F51</f>
        <v>Variable</v>
      </c>
      <c r="G35" s="53" t="str">
        <f>Feuil2!G51</f>
        <v>22,71 $/h</v>
      </c>
      <c r="H35" s="60" t="str">
        <f>Feuil2!H51</f>
        <v>25,05 $/h</v>
      </c>
    </row>
    <row r="36" spans="2:8" hidden="1" x14ac:dyDescent="0.25">
      <c r="B36" s="21" t="str">
        <f>Feuil2!B52</f>
        <v>Surveillance</v>
      </c>
      <c r="C36" s="21" t="str">
        <f>Feuil2!C52</f>
        <v>BCM2532</v>
      </c>
      <c r="D36" s="21" t="str">
        <f>Feuil2!D52</f>
        <v>Hiver</v>
      </c>
      <c r="E36" s="25" t="str">
        <f>Feuil2!E52</f>
        <v>1 à 4</v>
      </c>
      <c r="F36" s="59" t="str">
        <f>Feuil2!F52</f>
        <v>Variable</v>
      </c>
      <c r="G36" s="25" t="str">
        <f>Feuil2!G52</f>
        <v>22,71 $/h</v>
      </c>
      <c r="H36" s="59" t="str">
        <f>Feuil2!H52</f>
        <v>25,05 $/h</v>
      </c>
    </row>
    <row r="37" spans="2:8" hidden="1" x14ac:dyDescent="0.25">
      <c r="B37" s="51" t="str">
        <f>Feuil2!B53</f>
        <v>Surveillance</v>
      </c>
      <c r="C37" s="51" t="str">
        <f>Feuil2!C53</f>
        <v>BCM2562</v>
      </c>
      <c r="D37" s="51" t="str">
        <f>Feuil2!D53</f>
        <v>Hiver</v>
      </c>
      <c r="E37" s="53" t="str">
        <f>Feuil2!E53</f>
        <v>1 à 4</v>
      </c>
      <c r="F37" s="60" t="str">
        <f>Feuil2!F53</f>
        <v>Variable</v>
      </c>
      <c r="G37" s="53" t="str">
        <f>Feuil2!G53</f>
        <v>22,71 $/h</v>
      </c>
      <c r="H37" s="60" t="str">
        <f>Feuil2!H53</f>
        <v>25,05 $/h</v>
      </c>
    </row>
    <row r="38" spans="2:8" hidden="1" x14ac:dyDescent="0.25">
      <c r="B38" s="21" t="str">
        <f>Feuil2!B54</f>
        <v>Surveillance</v>
      </c>
      <c r="C38" s="21" t="str">
        <f>Feuil2!C54</f>
        <v>BCM3513</v>
      </c>
      <c r="D38" s="21" t="str">
        <f>Feuil2!D54</f>
        <v>Hiver</v>
      </c>
      <c r="E38" s="25" t="str">
        <f>Feuil2!E54</f>
        <v>1 à 4</v>
      </c>
      <c r="F38" s="59" t="str">
        <f>Feuil2!F54</f>
        <v>Variable</v>
      </c>
      <c r="G38" s="25" t="str">
        <f>Feuil2!G54</f>
        <v>22,71 $/h</v>
      </c>
      <c r="H38" s="59" t="str">
        <f>Feuil2!H54</f>
        <v>25,05 $/h</v>
      </c>
    </row>
    <row r="39" spans="2:8" hidden="1" x14ac:dyDescent="0.25">
      <c r="B39" s="51" t="str">
        <f>Feuil2!B55</f>
        <v>Surveillance</v>
      </c>
      <c r="C39" s="51" t="str">
        <f>Feuil2!C55</f>
        <v>BCM3514</v>
      </c>
      <c r="D39" s="51" t="str">
        <f>Feuil2!D55</f>
        <v>Hiver</v>
      </c>
      <c r="E39" s="53" t="str">
        <f>Feuil2!E55</f>
        <v>1 à 4</v>
      </c>
      <c r="F39" s="60" t="str">
        <f>Feuil2!F55</f>
        <v>Variable</v>
      </c>
      <c r="G39" s="53" t="str">
        <f>Feuil2!G55</f>
        <v>22,71 $/h</v>
      </c>
      <c r="H39" s="60" t="str">
        <f>Feuil2!H55</f>
        <v>25,05 $/h</v>
      </c>
    </row>
    <row r="40" spans="2:8" hidden="1" x14ac:dyDescent="0.25">
      <c r="B40" s="21" t="str">
        <f>Feuil2!B56</f>
        <v>Surveillance</v>
      </c>
      <c r="C40" s="21" t="str">
        <f>Feuil2!C56</f>
        <v>BCM1974</v>
      </c>
      <c r="D40" s="21" t="str">
        <f>Feuil2!D56</f>
        <v>Hiver</v>
      </c>
      <c r="E40" s="25" t="str">
        <f>Feuil2!E56</f>
        <v>1 à 4</v>
      </c>
      <c r="F40" s="59" t="str">
        <f>Feuil2!F56</f>
        <v>Variable</v>
      </c>
      <c r="G40" s="25" t="str">
        <f>Feuil2!G56</f>
        <v>22,71 $/h</v>
      </c>
      <c r="H40" s="59" t="str">
        <f>Feuil2!H56</f>
        <v>25,05 $/h</v>
      </c>
    </row>
    <row r="41" spans="2:8" hidden="1" x14ac:dyDescent="0.25">
      <c r="B41" s="51" t="str">
        <f>Feuil2!B57</f>
        <v>Surveillance</v>
      </c>
      <c r="C41" s="51" t="str">
        <f>Feuil2!C57</f>
        <v>BCM6026</v>
      </c>
      <c r="D41" s="51" t="str">
        <f>Feuil2!D57</f>
        <v>Hiver</v>
      </c>
      <c r="E41" s="53" t="str">
        <f>Feuil2!E57</f>
        <v>1 à 4</v>
      </c>
      <c r="F41" s="60" t="str">
        <f>Feuil2!F57</f>
        <v>Variable</v>
      </c>
      <c r="G41" s="53" t="str">
        <f>Feuil2!G57</f>
        <v>22,71 $/h</v>
      </c>
      <c r="H41" s="60" t="str">
        <f>Feuil2!H57</f>
        <v>25,05 $/h</v>
      </c>
    </row>
    <row r="42" spans="2:8" hidden="1" x14ac:dyDescent="0.25">
      <c r="B42" s="21" t="str">
        <f>Feuil2!B58</f>
        <v>Surveillance</v>
      </c>
      <c r="C42" s="21" t="str">
        <f>Feuil2!C58</f>
        <v>BCM3515</v>
      </c>
      <c r="D42" s="21" t="str">
        <f>Feuil2!D58</f>
        <v>Automne</v>
      </c>
      <c r="E42" s="25" t="str">
        <f>Feuil2!E58</f>
        <v>1 à 4</v>
      </c>
      <c r="F42" s="59" t="str">
        <f>Feuil2!F58</f>
        <v>Variable</v>
      </c>
      <c r="G42" s="25" t="str">
        <f>Feuil2!G58</f>
        <v>22,71 $/h</v>
      </c>
      <c r="H42" s="59" t="str">
        <f>Feuil2!H58</f>
        <v>25,05 $/h</v>
      </c>
    </row>
    <row r="43" spans="2:8" hidden="1" x14ac:dyDescent="0.25">
      <c r="B43" s="51" t="str">
        <f>Feuil2!B59</f>
        <v>Surveillance</v>
      </c>
      <c r="C43" s="51" t="str">
        <f>Feuil2!C59</f>
        <v>BCM2503</v>
      </c>
      <c r="D43" s="51" t="str">
        <f>Feuil2!D59</f>
        <v>Automne</v>
      </c>
      <c r="E43" s="53" t="str">
        <f>Feuil2!E59</f>
        <v>1 à 4</v>
      </c>
      <c r="F43" s="60" t="str">
        <f>Feuil2!F59</f>
        <v>Variable</v>
      </c>
      <c r="G43" s="53" t="str">
        <f>Feuil2!G59</f>
        <v>22,71 $/h</v>
      </c>
      <c r="H43" s="60" t="str">
        <f>Feuil2!H59</f>
        <v>25,05 $/h</v>
      </c>
    </row>
    <row r="44" spans="2:8" hidden="1" x14ac:dyDescent="0.25">
      <c r="B44" s="21" t="str">
        <f>Feuil2!B60</f>
        <v>Surveillance</v>
      </c>
      <c r="C44" s="21" t="str">
        <f>Feuil2!C60</f>
        <v>BCM1970</v>
      </c>
      <c r="D44" s="21" t="str">
        <f>Feuil2!D60</f>
        <v>Automne</v>
      </c>
      <c r="E44" s="25" t="str">
        <f>Feuil2!E60</f>
        <v>1 à 4</v>
      </c>
      <c r="F44" s="59" t="str">
        <f>Feuil2!F60</f>
        <v>Variable</v>
      </c>
      <c r="G44" s="25" t="str">
        <f>Feuil2!G60</f>
        <v>22,71 $/h</v>
      </c>
      <c r="H44" s="59" t="str">
        <f>Feuil2!H60</f>
        <v>25,05 $/h</v>
      </c>
    </row>
    <row r="45" spans="2:8" hidden="1" x14ac:dyDescent="0.25">
      <c r="B45" s="51" t="str">
        <f>Feuil2!B61</f>
        <v>Surveillance</v>
      </c>
      <c r="C45" s="51" t="str">
        <f>Feuil2!C61</f>
        <v>BCM2502</v>
      </c>
      <c r="D45" s="51" t="str">
        <f>Feuil2!D61</f>
        <v>Automne</v>
      </c>
      <c r="E45" s="53" t="str">
        <f>Feuil2!E61</f>
        <v>1 à 4</v>
      </c>
      <c r="F45" s="60" t="str">
        <f>Feuil2!F61</f>
        <v>Variable</v>
      </c>
      <c r="G45" s="53" t="str">
        <f>Feuil2!G61</f>
        <v>22,71 $/h</v>
      </c>
      <c r="H45" s="60" t="str">
        <f>Feuil2!H61</f>
        <v>25,05 $/h</v>
      </c>
    </row>
    <row r="46" spans="2:8" hidden="1" x14ac:dyDescent="0.25">
      <c r="B46" s="21" t="str">
        <f>Feuil2!B62</f>
        <v>Surveillance</v>
      </c>
      <c r="C46" s="21" t="str">
        <f>Feuil2!C62</f>
        <v>BCM6023</v>
      </c>
      <c r="D46" s="21" t="str">
        <f>Feuil2!D62</f>
        <v>Automne</v>
      </c>
      <c r="E46" s="25" t="str">
        <f>Feuil2!E62</f>
        <v>1 à 4</v>
      </c>
      <c r="F46" s="59" t="str">
        <f>Feuil2!F62</f>
        <v>Variable</v>
      </c>
      <c r="G46" s="25" t="str">
        <f>Feuil2!G62</f>
        <v>22,71 $/h</v>
      </c>
      <c r="H46" s="59" t="str">
        <f>Feuil2!H62</f>
        <v>25,05 $/h</v>
      </c>
    </row>
    <row r="47" spans="2:8" hidden="1" x14ac:dyDescent="0.25">
      <c r="B47" s="51" t="str">
        <f>Feuil2!B63</f>
        <v>Surveillance</v>
      </c>
      <c r="C47" s="51" t="str">
        <f>Feuil2!C63</f>
        <v>BCM2002</v>
      </c>
      <c r="D47" s="51" t="str">
        <f>Feuil2!D63</f>
        <v>Automne</v>
      </c>
      <c r="E47" s="53" t="str">
        <f>Feuil2!E63</f>
        <v>1 à 4</v>
      </c>
      <c r="F47" s="60" t="str">
        <f>Feuil2!F63</f>
        <v>Variable</v>
      </c>
      <c r="G47" s="53" t="str">
        <f>Feuil2!G63</f>
        <v>22,71 $/h</v>
      </c>
      <c r="H47" s="60" t="str">
        <f>Feuil2!H63</f>
        <v>25,05 $/h</v>
      </c>
    </row>
    <row r="48" spans="2:8" hidden="1" x14ac:dyDescent="0.25">
      <c r="B48" s="21" t="str">
        <f>Feuil2!B64</f>
        <v>Surveillance</v>
      </c>
      <c r="C48" s="21" t="str">
        <f>Feuil2!C64</f>
        <v>BCM2531</v>
      </c>
      <c r="D48" s="21" t="str">
        <f>Feuil2!D64</f>
        <v>Automne</v>
      </c>
      <c r="E48" s="25" t="str">
        <f>Feuil2!E64</f>
        <v>1 à 4</v>
      </c>
      <c r="F48" s="59" t="str">
        <f>Feuil2!F64</f>
        <v>Variable</v>
      </c>
      <c r="G48" s="25" t="str">
        <f>Feuil2!G64</f>
        <v>22,71 $/h</v>
      </c>
      <c r="H48" s="59" t="str">
        <f>Feuil2!H64</f>
        <v>25,05 $/h</v>
      </c>
    </row>
    <row r="49" spans="2:8" hidden="1" x14ac:dyDescent="0.25">
      <c r="B49" s="51" t="str">
        <f>Feuil2!B65</f>
        <v>Surveillance</v>
      </c>
      <c r="C49" s="51" t="str">
        <f>Feuil2!C65</f>
        <v>BCM1501</v>
      </c>
      <c r="D49" s="51" t="str">
        <f>Feuil2!D65</f>
        <v>Automne</v>
      </c>
      <c r="E49" s="53" t="str">
        <f>Feuil2!E65</f>
        <v>1 à 4</v>
      </c>
      <c r="F49" s="60" t="str">
        <f>Feuil2!F65</f>
        <v>Variable</v>
      </c>
      <c r="G49" s="53" t="str">
        <f>Feuil2!G65</f>
        <v>22,71 $/h</v>
      </c>
      <c r="H49" s="60" t="str">
        <f>Feuil2!H65</f>
        <v>25,05 $/h</v>
      </c>
    </row>
    <row r="50" spans="2:8" hidden="1" x14ac:dyDescent="0.25">
      <c r="B50" s="21" t="str">
        <f>Feuil2!B66</f>
        <v>Surveillance</v>
      </c>
      <c r="C50" s="21" t="str">
        <f>Feuil2!C66</f>
        <v>BCM1521</v>
      </c>
      <c r="D50" s="21" t="str">
        <f>Feuil2!D66</f>
        <v>Automne</v>
      </c>
      <c r="E50" s="25" t="str">
        <f>Feuil2!E66</f>
        <v>1 à 4</v>
      </c>
      <c r="F50" s="59" t="str">
        <f>Feuil2!F66</f>
        <v>Variable</v>
      </c>
      <c r="G50" s="25" t="str">
        <f>Feuil2!G66</f>
        <v>22,71 $/h</v>
      </c>
      <c r="H50" s="59" t="str">
        <f>Feuil2!H66</f>
        <v>25,05 $/h</v>
      </c>
    </row>
    <row r="51" spans="2:8" hidden="1" x14ac:dyDescent="0.25">
      <c r="B51" s="51" t="str">
        <f>Feuil2!B67</f>
        <v>Surveillance</v>
      </c>
      <c r="C51" s="51" t="str">
        <f>Feuil2!C67</f>
        <v>BCM6225</v>
      </c>
      <c r="D51" s="51" t="str">
        <f>Feuil2!D67</f>
        <v>Automne</v>
      </c>
      <c r="E51" s="53" t="str">
        <f>Feuil2!E67</f>
        <v>1 à 4</v>
      </c>
      <c r="F51" s="60" t="str">
        <f>Feuil2!F67</f>
        <v>Variable</v>
      </c>
      <c r="G51" s="53" t="str">
        <f>Feuil2!G67</f>
        <v>22,71 $/h</v>
      </c>
      <c r="H51" s="60" t="str">
        <f>Feuil2!H67</f>
        <v>25,05 $/h</v>
      </c>
    </row>
    <row r="52" spans="2:8" hidden="1" x14ac:dyDescent="0.25">
      <c r="B52" s="21" t="str">
        <f>Feuil2!B68</f>
        <v>Surveillance</v>
      </c>
      <c r="C52" s="21" t="str">
        <f>Feuil2!C68</f>
        <v>BCM6100</v>
      </c>
      <c r="D52" s="21" t="str">
        <f>Feuil2!D68</f>
        <v>Automne</v>
      </c>
      <c r="E52" s="25" t="str">
        <f>Feuil2!E68</f>
        <v>1 à 4</v>
      </c>
      <c r="F52" s="59" t="str">
        <f>Feuil2!F68</f>
        <v>Variable</v>
      </c>
      <c r="G52" s="25" t="str">
        <f>Feuil2!G68</f>
        <v>22,71 $/h</v>
      </c>
      <c r="H52" s="59" t="str">
        <f>Feuil2!H68</f>
        <v>25,05 $/h</v>
      </c>
    </row>
    <row r="53" spans="2:8" hidden="1" x14ac:dyDescent="0.25">
      <c r="B53" s="51" t="str">
        <f>Feuil2!B69</f>
        <v>Surveillance</v>
      </c>
      <c r="C53" s="51" t="str">
        <f>Feuil2!C69</f>
        <v>BCM3525</v>
      </c>
      <c r="D53" s="51" t="str">
        <f>Feuil2!D69</f>
        <v>Automne</v>
      </c>
      <c r="E53" s="53" t="str">
        <f>Feuil2!E69</f>
        <v>1 à 4</v>
      </c>
      <c r="F53" s="60" t="str">
        <f>Feuil2!F69</f>
        <v>Variable</v>
      </c>
      <c r="G53" s="53" t="str">
        <f>Feuil2!G69</f>
        <v>22,71 $/h</v>
      </c>
      <c r="H53" s="60" t="str">
        <f>Feuil2!H69</f>
        <v>25,05 $/h</v>
      </c>
    </row>
    <row r="54" spans="2:8" hidden="1" x14ac:dyDescent="0.25">
      <c r="B54" s="68" t="str">
        <f>Feuil2!B70</f>
        <v>Répétition</v>
      </c>
      <c r="C54" s="68" t="str">
        <f>Feuil2!C70</f>
        <v>BCM1501</v>
      </c>
      <c r="D54" s="68" t="str">
        <f>Feuil2!D70</f>
        <v>Automne</v>
      </c>
      <c r="E54" s="69">
        <f>Feuil2!E70</f>
        <v>2</v>
      </c>
      <c r="F54" s="70" t="str">
        <f>Feuil2!F70</f>
        <v>Variable</v>
      </c>
      <c r="G54" s="69" t="str">
        <f>Feuil2!G70</f>
        <v>22,71 $/h</v>
      </c>
      <c r="H54" s="70" t="str">
        <f>Feuil2!H70</f>
        <v>25,05 $/h</v>
      </c>
    </row>
    <row r="55" spans="2:8" hidden="1" x14ac:dyDescent="0.25">
      <c r="B55" s="51" t="str">
        <f>Feuil2!B71</f>
        <v>Répétition</v>
      </c>
      <c r="C55" s="51" t="str">
        <f>Feuil2!C71</f>
        <v>BCM1501</v>
      </c>
      <c r="D55" s="51" t="str">
        <f>Feuil2!D71</f>
        <v>Hiver</v>
      </c>
      <c r="E55" s="53">
        <f>Feuil2!E71</f>
        <v>2</v>
      </c>
      <c r="F55" s="60" t="str">
        <f>Feuil2!F71</f>
        <v>Variable</v>
      </c>
      <c r="G55" s="53" t="str">
        <f>Feuil2!G71</f>
        <v>22,71 $/h</v>
      </c>
      <c r="H55" s="60" t="str">
        <f>Feuil2!H71</f>
        <v>25,05 $/h</v>
      </c>
    </row>
    <row r="56" spans="2:8" hidden="1" x14ac:dyDescent="0.25">
      <c r="B56" s="68" t="str">
        <f>Feuil2!B72</f>
        <v>Correction</v>
      </c>
      <c r="C56" s="68" t="str">
        <f>Feuil2!C72</f>
        <v>BCM2503</v>
      </c>
      <c r="D56" s="68" t="str">
        <f>Feuil2!D72</f>
        <v>Automne</v>
      </c>
      <c r="E56" s="69">
        <f>Feuil2!E72</f>
        <v>1</v>
      </c>
      <c r="F56" s="70" t="str">
        <f>Feuil2!F72</f>
        <v>Variable</v>
      </c>
      <c r="G56" s="69" t="str">
        <f>Feuil2!G72</f>
        <v>22,71 $/h</v>
      </c>
      <c r="H56" s="70" t="str">
        <f>Feuil2!H72</f>
        <v>25,05 $/h</v>
      </c>
    </row>
    <row r="57" spans="2:8" hidden="1" x14ac:dyDescent="0.25">
      <c r="B57" s="51" t="str">
        <f>Feuil2!B73</f>
        <v>Correction</v>
      </c>
      <c r="C57" s="51" t="str">
        <f>Feuil2!C73</f>
        <v>BCM3532</v>
      </c>
      <c r="D57" s="51" t="str">
        <f>Feuil2!D73</f>
        <v>Automne</v>
      </c>
      <c r="E57" s="53">
        <f>Feuil2!E73</f>
        <v>1</v>
      </c>
      <c r="F57" s="60" t="str">
        <f>Feuil2!F73</f>
        <v>Variable</v>
      </c>
      <c r="G57" s="53" t="str">
        <f>Feuil2!G73</f>
        <v>22,71 $/h</v>
      </c>
      <c r="H57" s="60" t="str">
        <f>Feuil2!H73</f>
        <v>25,05 $/h</v>
      </c>
    </row>
    <row r="58" spans="2:8" hidden="1" x14ac:dyDescent="0.25">
      <c r="B58" s="68" t="str">
        <f>Feuil2!B74</f>
        <v>Correction</v>
      </c>
      <c r="C58" s="68" t="str">
        <f>Feuil2!C74</f>
        <v>BCM3532</v>
      </c>
      <c r="D58" s="68" t="str">
        <f>Feuil2!D74</f>
        <v>Hiver</v>
      </c>
      <c r="E58" s="69">
        <f>Feuil2!E74</f>
        <v>1</v>
      </c>
      <c r="F58" s="70" t="str">
        <f>Feuil2!F74</f>
        <v>Variable</v>
      </c>
      <c r="G58" s="69" t="str">
        <f>Feuil2!G74</f>
        <v>22,71 $/h</v>
      </c>
      <c r="H58" s="70" t="str">
        <f>Feuil2!H74</f>
        <v>25,05 $/h</v>
      </c>
    </row>
  </sheetData>
  <sheetProtection selectLockedCells="1" selectUnlockedCells="1"/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M74"/>
  <sheetViews>
    <sheetView topLeftCell="B1" workbookViewId="0">
      <selection activeCell="C1" sqref="C1"/>
    </sheetView>
  </sheetViews>
  <sheetFormatPr baseColWidth="10" defaultRowHeight="15" x14ac:dyDescent="0.25"/>
  <cols>
    <col min="1" max="1" width="45.7109375" bestFit="1" customWidth="1"/>
    <col min="2" max="2" width="14.28515625" bestFit="1" customWidth="1"/>
    <col min="3" max="3" width="16.42578125" customWidth="1"/>
    <col min="4" max="4" width="45" style="15" bestFit="1" customWidth="1"/>
    <col min="5" max="5" width="19.85546875" customWidth="1"/>
    <col min="6" max="6" width="25.7109375" style="15" bestFit="1" customWidth="1"/>
    <col min="7" max="7" width="17.28515625" style="15" customWidth="1"/>
    <col min="8" max="8" width="17.42578125" style="15" customWidth="1"/>
    <col min="9" max="9" width="20.140625" style="31" customWidth="1"/>
    <col min="10" max="10" width="13.140625" style="31" customWidth="1"/>
    <col min="11" max="11" width="9.42578125" style="32" customWidth="1"/>
    <col min="12" max="12" width="13.5703125" style="16" customWidth="1"/>
    <col min="13" max="13" width="12.42578125" customWidth="1"/>
    <col min="14" max="14" width="45.7109375" bestFit="1" customWidth="1"/>
  </cols>
  <sheetData>
    <row r="2" spans="3:5" x14ac:dyDescent="0.25">
      <c r="C2" s="12" t="s">
        <v>24</v>
      </c>
      <c r="D2" s="26" t="s">
        <v>36</v>
      </c>
      <c r="E2" s="12" t="s">
        <v>37</v>
      </c>
    </row>
    <row r="3" spans="3:5" x14ac:dyDescent="0.25">
      <c r="C3" t="s">
        <v>25</v>
      </c>
      <c r="D3" s="15" t="s">
        <v>38</v>
      </c>
      <c r="E3" t="s">
        <v>46</v>
      </c>
    </row>
    <row r="4" spans="3:5" x14ac:dyDescent="0.25">
      <c r="C4" t="s">
        <v>26</v>
      </c>
      <c r="D4" s="15" t="s">
        <v>39</v>
      </c>
      <c r="E4" t="s">
        <v>47</v>
      </c>
    </row>
    <row r="5" spans="3:5" x14ac:dyDescent="0.25">
      <c r="C5" t="s">
        <v>27</v>
      </c>
      <c r="D5" s="15" t="s">
        <v>40</v>
      </c>
      <c r="E5" t="s">
        <v>48</v>
      </c>
    </row>
    <row r="6" spans="3:5" x14ac:dyDescent="0.25">
      <c r="C6" t="s">
        <v>28</v>
      </c>
      <c r="D6" s="15" t="s">
        <v>41</v>
      </c>
      <c r="E6" t="s">
        <v>49</v>
      </c>
    </row>
    <row r="7" spans="3:5" x14ac:dyDescent="0.25">
      <c r="C7" t="s">
        <v>29</v>
      </c>
      <c r="D7" s="15" t="s">
        <v>42</v>
      </c>
      <c r="E7" t="s">
        <v>36</v>
      </c>
    </row>
    <row r="8" spans="3:5" x14ac:dyDescent="0.25">
      <c r="C8" t="s">
        <v>30</v>
      </c>
      <c r="D8" s="15" t="s">
        <v>43</v>
      </c>
      <c r="E8" t="s">
        <v>50</v>
      </c>
    </row>
    <row r="9" spans="3:5" x14ac:dyDescent="0.25">
      <c r="C9" t="s">
        <v>31</v>
      </c>
      <c r="D9" s="15" t="s">
        <v>44</v>
      </c>
      <c r="E9" t="s">
        <v>31</v>
      </c>
    </row>
    <row r="10" spans="3:5" x14ac:dyDescent="0.25">
      <c r="C10" t="s">
        <v>32</v>
      </c>
      <c r="D10" s="15" t="s">
        <v>45</v>
      </c>
      <c r="E10" t="s">
        <v>51</v>
      </c>
    </row>
    <row r="11" spans="3:5" x14ac:dyDescent="0.25">
      <c r="C11" t="s">
        <v>33</v>
      </c>
      <c r="E11" t="s">
        <v>52</v>
      </c>
    </row>
    <row r="12" spans="3:5" x14ac:dyDescent="0.25">
      <c r="C12" t="s">
        <v>34</v>
      </c>
      <c r="E12" t="s">
        <v>53</v>
      </c>
    </row>
    <row r="13" spans="3:5" x14ac:dyDescent="0.25">
      <c r="E13" t="s">
        <v>43</v>
      </c>
    </row>
    <row r="14" spans="3:5" x14ac:dyDescent="0.25">
      <c r="E14" t="s">
        <v>54</v>
      </c>
    </row>
    <row r="18" spans="1:13" s="17" customFormat="1" ht="30.75" customHeight="1" x14ac:dyDescent="0.25">
      <c r="A18" s="17" t="s">
        <v>114</v>
      </c>
      <c r="B18" s="18" t="s">
        <v>55</v>
      </c>
      <c r="C18" s="18" t="s">
        <v>64</v>
      </c>
      <c r="D18" s="18" t="s">
        <v>65</v>
      </c>
      <c r="E18" s="18" t="s">
        <v>57</v>
      </c>
      <c r="F18" s="18" t="s">
        <v>68</v>
      </c>
      <c r="G18" s="18" t="s">
        <v>79</v>
      </c>
      <c r="H18" s="18" t="s">
        <v>69</v>
      </c>
      <c r="I18" s="33" t="s">
        <v>72</v>
      </c>
      <c r="J18" s="33" t="s">
        <v>73</v>
      </c>
      <c r="K18" s="33" t="s">
        <v>74</v>
      </c>
      <c r="L18" s="19" t="s">
        <v>75</v>
      </c>
      <c r="M18" s="20" t="s">
        <v>76</v>
      </c>
    </row>
    <row r="19" spans="1:13" x14ac:dyDescent="0.25">
      <c r="A19" t="str">
        <f t="shared" ref="A19:A41" si="0">C19 &amp; " - " &amp; E19 &amp; " - " &amp; D19</f>
        <v>BCM1521 - Hiver - Amylase salivaire</v>
      </c>
      <c r="B19" s="21" t="s">
        <v>63</v>
      </c>
      <c r="C19" s="21" t="s">
        <v>61</v>
      </c>
      <c r="D19" s="25" t="s">
        <v>143</v>
      </c>
      <c r="E19" s="21" t="s">
        <v>66</v>
      </c>
      <c r="F19" s="25" t="s">
        <v>70</v>
      </c>
      <c r="G19" s="25">
        <v>100</v>
      </c>
      <c r="H19" s="25">
        <v>2</v>
      </c>
      <c r="I19" s="30">
        <v>63</v>
      </c>
      <c r="J19" s="30">
        <v>25</v>
      </c>
      <c r="K19" s="34">
        <f>I19+J19</f>
        <v>88</v>
      </c>
      <c r="L19" s="22">
        <f>K19*22.71</f>
        <v>1998.48</v>
      </c>
      <c r="M19" s="23">
        <f>K19*25.05</f>
        <v>2204.4</v>
      </c>
    </row>
    <row r="20" spans="1:13" x14ac:dyDescent="0.25">
      <c r="A20" t="str">
        <f t="shared" si="0"/>
        <v>BCM1521 - Hiver - Purification Taq polymérase</v>
      </c>
      <c r="B20" s="21" t="s">
        <v>63</v>
      </c>
      <c r="C20" s="21" t="s">
        <v>61</v>
      </c>
      <c r="D20" s="25" t="s">
        <v>145</v>
      </c>
      <c r="E20" s="21" t="s">
        <v>66</v>
      </c>
      <c r="F20" s="25" t="s">
        <v>70</v>
      </c>
      <c r="G20" s="25">
        <v>100</v>
      </c>
      <c r="H20" s="25">
        <v>2</v>
      </c>
      <c r="I20" s="30">
        <v>63</v>
      </c>
      <c r="J20" s="30">
        <v>25</v>
      </c>
      <c r="K20" s="34">
        <f t="shared" ref="K20:K35" si="1">I20+J20</f>
        <v>88</v>
      </c>
      <c r="L20" s="22">
        <f t="shared" ref="L20:L35" si="2">K20*22.71</f>
        <v>1998.48</v>
      </c>
      <c r="M20" s="23">
        <f t="shared" ref="M20:M35" si="3">K20*25.05</f>
        <v>2204.4</v>
      </c>
    </row>
    <row r="21" spans="1:13" x14ac:dyDescent="0.25">
      <c r="A21" t="str">
        <f t="shared" si="0"/>
        <v>BCM1521 - Hiver - ADN - PCR</v>
      </c>
      <c r="B21" s="21" t="s">
        <v>63</v>
      </c>
      <c r="C21" s="21" t="s">
        <v>61</v>
      </c>
      <c r="D21" s="25" t="s">
        <v>146</v>
      </c>
      <c r="E21" s="21" t="s">
        <v>66</v>
      </c>
      <c r="F21" s="25" t="s">
        <v>70</v>
      </c>
      <c r="G21" s="25">
        <v>100</v>
      </c>
      <c r="H21" s="25">
        <v>2</v>
      </c>
      <c r="I21" s="30">
        <v>63</v>
      </c>
      <c r="J21" s="30">
        <v>25</v>
      </c>
      <c r="K21" s="34">
        <f t="shared" si="1"/>
        <v>88</v>
      </c>
      <c r="L21" s="22">
        <f t="shared" si="2"/>
        <v>1998.48</v>
      </c>
      <c r="M21" s="23">
        <f t="shared" si="3"/>
        <v>2204.4</v>
      </c>
    </row>
    <row r="22" spans="1:13" x14ac:dyDescent="0.25">
      <c r="A22" t="str">
        <f t="shared" si="0"/>
        <v>BCM1521 - Hiver - Cinétique enzymatique</v>
      </c>
      <c r="B22" s="21" t="s">
        <v>63</v>
      </c>
      <c r="C22" s="21" t="s">
        <v>61</v>
      </c>
      <c r="D22" s="25" t="s">
        <v>148</v>
      </c>
      <c r="E22" s="21" t="s">
        <v>66</v>
      </c>
      <c r="F22" s="25" t="s">
        <v>70</v>
      </c>
      <c r="G22" s="25">
        <v>100</v>
      </c>
      <c r="H22" s="25">
        <v>2</v>
      </c>
      <c r="I22" s="30">
        <v>63</v>
      </c>
      <c r="J22" s="30">
        <v>25</v>
      </c>
      <c r="K22" s="34">
        <f t="shared" si="1"/>
        <v>88</v>
      </c>
      <c r="L22" s="22">
        <f t="shared" si="2"/>
        <v>1998.48</v>
      </c>
      <c r="M22" s="23">
        <f t="shared" si="3"/>
        <v>2204.4</v>
      </c>
    </row>
    <row r="23" spans="1:13" x14ac:dyDescent="0.25">
      <c r="A23" t="str">
        <f t="shared" si="0"/>
        <v>BCM1521 - Automne - Amylase salivaire</v>
      </c>
      <c r="B23" s="21" t="s">
        <v>63</v>
      </c>
      <c r="C23" s="21" t="s">
        <v>61</v>
      </c>
      <c r="D23" s="25" t="s">
        <v>143</v>
      </c>
      <c r="E23" s="21" t="s">
        <v>67</v>
      </c>
      <c r="F23" s="25" t="s">
        <v>71</v>
      </c>
      <c r="G23" s="25">
        <v>140</v>
      </c>
      <c r="H23" s="25">
        <v>2</v>
      </c>
      <c r="I23" s="30">
        <v>63</v>
      </c>
      <c r="J23" s="30">
        <v>30</v>
      </c>
      <c r="K23" s="34">
        <f t="shared" si="1"/>
        <v>93</v>
      </c>
      <c r="L23" s="22">
        <f t="shared" si="2"/>
        <v>2112.0300000000002</v>
      </c>
      <c r="M23" s="23">
        <f t="shared" si="3"/>
        <v>2329.65</v>
      </c>
    </row>
    <row r="24" spans="1:13" x14ac:dyDescent="0.25">
      <c r="A24" t="str">
        <f t="shared" si="0"/>
        <v>BCM1521 - Automne - Purification Taq polymérase</v>
      </c>
      <c r="B24" s="21" t="s">
        <v>63</v>
      </c>
      <c r="C24" s="21" t="s">
        <v>61</v>
      </c>
      <c r="D24" s="25" t="s">
        <v>145</v>
      </c>
      <c r="E24" s="21" t="s">
        <v>67</v>
      </c>
      <c r="F24" s="25" t="s">
        <v>71</v>
      </c>
      <c r="G24" s="25">
        <v>140</v>
      </c>
      <c r="H24" s="25">
        <v>2</v>
      </c>
      <c r="I24" s="30">
        <v>63</v>
      </c>
      <c r="J24" s="30">
        <v>30</v>
      </c>
      <c r="K24" s="34">
        <f t="shared" si="1"/>
        <v>93</v>
      </c>
      <c r="L24" s="22">
        <f t="shared" si="2"/>
        <v>2112.0300000000002</v>
      </c>
      <c r="M24" s="23">
        <f t="shared" si="3"/>
        <v>2329.65</v>
      </c>
    </row>
    <row r="25" spans="1:13" x14ac:dyDescent="0.25">
      <c r="A25" t="str">
        <f t="shared" si="0"/>
        <v>BCM1521 - Automne - ADN - PCR</v>
      </c>
      <c r="B25" s="21" t="s">
        <v>63</v>
      </c>
      <c r="C25" s="21" t="s">
        <v>61</v>
      </c>
      <c r="D25" s="25" t="s">
        <v>146</v>
      </c>
      <c r="E25" s="21" t="s">
        <v>67</v>
      </c>
      <c r="F25" s="25" t="s">
        <v>71</v>
      </c>
      <c r="G25" s="25">
        <v>140</v>
      </c>
      <c r="H25" s="25">
        <v>2</v>
      </c>
      <c r="I25" s="30">
        <v>63</v>
      </c>
      <c r="J25" s="30">
        <v>30</v>
      </c>
      <c r="K25" s="34">
        <f t="shared" si="1"/>
        <v>93</v>
      </c>
      <c r="L25" s="22">
        <f t="shared" si="2"/>
        <v>2112.0300000000002</v>
      </c>
      <c r="M25" s="23">
        <f t="shared" si="3"/>
        <v>2329.65</v>
      </c>
    </row>
    <row r="26" spans="1:13" x14ac:dyDescent="0.25">
      <c r="A26" t="str">
        <f t="shared" si="0"/>
        <v>BCM1521 - Automne - Cinétique enzymatique</v>
      </c>
      <c r="B26" s="21" t="s">
        <v>63</v>
      </c>
      <c r="C26" s="21" t="s">
        <v>61</v>
      </c>
      <c r="D26" s="25" t="s">
        <v>148</v>
      </c>
      <c r="E26" s="21" t="s">
        <v>67</v>
      </c>
      <c r="F26" s="25" t="s">
        <v>71</v>
      </c>
      <c r="G26" s="25">
        <v>140</v>
      </c>
      <c r="H26" s="25">
        <v>2</v>
      </c>
      <c r="I26" s="30">
        <v>63</v>
      </c>
      <c r="J26" s="30">
        <v>30</v>
      </c>
      <c r="K26" s="34">
        <f t="shared" si="1"/>
        <v>93</v>
      </c>
      <c r="L26" s="22">
        <f t="shared" si="2"/>
        <v>2112.0300000000002</v>
      </c>
      <c r="M26" s="23">
        <f t="shared" si="3"/>
        <v>2329.65</v>
      </c>
    </row>
    <row r="27" spans="1:13" x14ac:dyDescent="0.25">
      <c r="A27" t="str">
        <f t="shared" si="0"/>
        <v>BCM2531 - Automne - Charge complète</v>
      </c>
      <c r="B27" s="21" t="s">
        <v>63</v>
      </c>
      <c r="C27" s="21" t="s">
        <v>62</v>
      </c>
      <c r="D27" s="25" t="s">
        <v>78</v>
      </c>
      <c r="E27" s="21" t="s">
        <v>67</v>
      </c>
      <c r="F27" s="25" t="s">
        <v>77</v>
      </c>
      <c r="G27" s="25">
        <v>90</v>
      </c>
      <c r="H27" s="25">
        <v>1</v>
      </c>
      <c r="I27" s="30">
        <v>123</v>
      </c>
      <c r="J27" s="30">
        <v>22</v>
      </c>
      <c r="K27" s="34">
        <f t="shared" si="1"/>
        <v>145</v>
      </c>
      <c r="L27" s="22">
        <f t="shared" si="2"/>
        <v>3292.9500000000003</v>
      </c>
      <c r="M27" s="23">
        <f t="shared" si="3"/>
        <v>3632.25</v>
      </c>
    </row>
    <row r="28" spans="1:13" x14ac:dyDescent="0.25">
      <c r="A28" t="str">
        <f t="shared" si="0"/>
        <v>BCM3531 - Automne - Purification d'une protéine</v>
      </c>
      <c r="B28" s="21" t="s">
        <v>63</v>
      </c>
      <c r="C28" s="21" t="s">
        <v>80</v>
      </c>
      <c r="D28" s="25" t="s">
        <v>81</v>
      </c>
      <c r="E28" s="21" t="s">
        <v>67</v>
      </c>
      <c r="F28" s="25" t="s">
        <v>82</v>
      </c>
      <c r="G28" s="25">
        <v>25</v>
      </c>
      <c r="H28" s="25">
        <v>1</v>
      </c>
      <c r="I28" s="30">
        <v>75</v>
      </c>
      <c r="J28" s="30">
        <v>10</v>
      </c>
      <c r="K28" s="34">
        <f t="shared" si="1"/>
        <v>85</v>
      </c>
      <c r="L28" s="22">
        <f t="shared" si="2"/>
        <v>1930.3500000000001</v>
      </c>
      <c r="M28" s="23">
        <f t="shared" si="3"/>
        <v>2129.25</v>
      </c>
    </row>
    <row r="29" spans="1:13" x14ac:dyDescent="0.25">
      <c r="A29" t="str">
        <f t="shared" si="0"/>
        <v>BCM3531 - Automne - qPCR</v>
      </c>
      <c r="B29" s="21" t="s">
        <v>63</v>
      </c>
      <c r="C29" s="21" t="s">
        <v>80</v>
      </c>
      <c r="D29" s="25" t="s">
        <v>45</v>
      </c>
      <c r="E29" s="21" t="s">
        <v>67</v>
      </c>
      <c r="F29" s="25" t="s">
        <v>82</v>
      </c>
      <c r="G29" s="25">
        <v>25</v>
      </c>
      <c r="H29" s="25">
        <v>1</v>
      </c>
      <c r="I29" s="30">
        <v>68</v>
      </c>
      <c r="J29" s="30">
        <v>15</v>
      </c>
      <c r="K29" s="34">
        <f t="shared" si="1"/>
        <v>83</v>
      </c>
      <c r="L29" s="22">
        <f t="shared" si="2"/>
        <v>1884.93</v>
      </c>
      <c r="M29" s="23">
        <f t="shared" si="3"/>
        <v>2079.15</v>
      </c>
    </row>
    <row r="30" spans="1:13" x14ac:dyDescent="0.25">
      <c r="A30" t="str">
        <f t="shared" si="0"/>
        <v>BCM3531 - Automne - Liaisons macromoléculaires</v>
      </c>
      <c r="B30" s="21" t="s">
        <v>63</v>
      </c>
      <c r="C30" s="21" t="s">
        <v>80</v>
      </c>
      <c r="D30" s="25" t="s">
        <v>144</v>
      </c>
      <c r="E30" s="21" t="s">
        <v>67</v>
      </c>
      <c r="F30" s="25" t="s">
        <v>82</v>
      </c>
      <c r="G30" s="25">
        <v>25</v>
      </c>
      <c r="H30" s="25">
        <v>1</v>
      </c>
      <c r="I30" s="30">
        <v>53</v>
      </c>
      <c r="J30" s="30">
        <v>15</v>
      </c>
      <c r="K30" s="34">
        <f t="shared" si="1"/>
        <v>68</v>
      </c>
      <c r="L30" s="22">
        <f t="shared" si="2"/>
        <v>1544.28</v>
      </c>
      <c r="M30" s="23">
        <f t="shared" si="3"/>
        <v>1703.4</v>
      </c>
    </row>
    <row r="31" spans="1:13" x14ac:dyDescent="0.25">
      <c r="A31" t="str">
        <f t="shared" si="0"/>
        <v>BCM3531 - Automne - CRISPR-Cas9 - APP</v>
      </c>
      <c r="B31" s="21" t="s">
        <v>63</v>
      </c>
      <c r="C31" s="21" t="s">
        <v>80</v>
      </c>
      <c r="D31" s="25" t="s">
        <v>147</v>
      </c>
      <c r="E31" s="21" t="s">
        <v>67</v>
      </c>
      <c r="F31" s="25" t="s">
        <v>82</v>
      </c>
      <c r="G31" s="25">
        <v>25</v>
      </c>
      <c r="H31" s="25">
        <v>2</v>
      </c>
      <c r="I31" s="30">
        <v>64</v>
      </c>
      <c r="J31" s="30">
        <v>3</v>
      </c>
      <c r="K31" s="34">
        <f t="shared" si="1"/>
        <v>67</v>
      </c>
      <c r="L31" s="22">
        <f t="shared" si="2"/>
        <v>1521.5700000000002</v>
      </c>
      <c r="M31" s="23">
        <f t="shared" si="3"/>
        <v>1678.3500000000001</v>
      </c>
    </row>
    <row r="32" spans="1:13" x14ac:dyDescent="0.25">
      <c r="A32" t="str">
        <f t="shared" si="0"/>
        <v>BCM3531 - Hiver - Purification d'une protéine</v>
      </c>
      <c r="B32" s="21" t="s">
        <v>63</v>
      </c>
      <c r="C32" s="21" t="s">
        <v>80</v>
      </c>
      <c r="D32" s="25" t="s">
        <v>81</v>
      </c>
      <c r="E32" s="21" t="s">
        <v>66</v>
      </c>
      <c r="F32" s="25" t="s">
        <v>83</v>
      </c>
      <c r="G32" s="25">
        <v>35</v>
      </c>
      <c r="H32" s="25">
        <v>1</v>
      </c>
      <c r="I32" s="30">
        <v>75</v>
      </c>
      <c r="J32" s="30">
        <v>12</v>
      </c>
      <c r="K32" s="34">
        <f t="shared" si="1"/>
        <v>87</v>
      </c>
      <c r="L32" s="22">
        <f t="shared" si="2"/>
        <v>1975.77</v>
      </c>
      <c r="M32" s="23">
        <f t="shared" si="3"/>
        <v>2179.35</v>
      </c>
    </row>
    <row r="33" spans="1:13" x14ac:dyDescent="0.25">
      <c r="A33" t="str">
        <f t="shared" si="0"/>
        <v>BCM3531 - Hiver - qPCR</v>
      </c>
      <c r="B33" s="21" t="s">
        <v>63</v>
      </c>
      <c r="C33" s="21" t="s">
        <v>80</v>
      </c>
      <c r="D33" s="25" t="s">
        <v>45</v>
      </c>
      <c r="E33" s="21" t="s">
        <v>66</v>
      </c>
      <c r="F33" s="25" t="s">
        <v>83</v>
      </c>
      <c r="G33" s="25">
        <v>35</v>
      </c>
      <c r="H33" s="25">
        <v>1</v>
      </c>
      <c r="I33" s="30">
        <v>68</v>
      </c>
      <c r="J33" s="30">
        <v>20</v>
      </c>
      <c r="K33" s="34">
        <f t="shared" si="1"/>
        <v>88</v>
      </c>
      <c r="L33" s="22">
        <f t="shared" si="2"/>
        <v>1998.48</v>
      </c>
      <c r="M33" s="23">
        <f t="shared" si="3"/>
        <v>2204.4</v>
      </c>
    </row>
    <row r="34" spans="1:13" x14ac:dyDescent="0.25">
      <c r="A34" t="str">
        <f t="shared" si="0"/>
        <v>BCM3531 - Hiver - Liaisons macromoléculaires</v>
      </c>
      <c r="B34" s="21" t="s">
        <v>63</v>
      </c>
      <c r="C34" s="21" t="s">
        <v>80</v>
      </c>
      <c r="D34" s="25" t="s">
        <v>144</v>
      </c>
      <c r="E34" s="21" t="s">
        <v>66</v>
      </c>
      <c r="F34" s="25" t="s">
        <v>83</v>
      </c>
      <c r="G34" s="25">
        <v>35</v>
      </c>
      <c r="H34" s="25">
        <v>1</v>
      </c>
      <c r="I34" s="30">
        <v>53</v>
      </c>
      <c r="J34" s="30">
        <v>18</v>
      </c>
      <c r="K34" s="34">
        <f t="shared" si="1"/>
        <v>71</v>
      </c>
      <c r="L34" s="22">
        <f t="shared" si="2"/>
        <v>1612.41</v>
      </c>
      <c r="M34" s="23">
        <f t="shared" si="3"/>
        <v>1778.55</v>
      </c>
    </row>
    <row r="35" spans="1:13" x14ac:dyDescent="0.25">
      <c r="A35" t="str">
        <f t="shared" si="0"/>
        <v>BCM3531 - Hiver - CRISPR-Cas9 - APP</v>
      </c>
      <c r="B35" s="21" t="s">
        <v>63</v>
      </c>
      <c r="C35" s="21" t="s">
        <v>80</v>
      </c>
      <c r="D35" s="25" t="s">
        <v>147</v>
      </c>
      <c r="E35" s="21" t="s">
        <v>66</v>
      </c>
      <c r="F35" s="25" t="s">
        <v>83</v>
      </c>
      <c r="G35" s="25">
        <v>35</v>
      </c>
      <c r="H35" s="25">
        <v>3</v>
      </c>
      <c r="I35" s="30">
        <v>64</v>
      </c>
      <c r="J35" s="30">
        <v>3</v>
      </c>
      <c r="K35" s="34">
        <f t="shared" si="1"/>
        <v>67</v>
      </c>
      <c r="L35" s="22">
        <f t="shared" si="2"/>
        <v>1521.5700000000002</v>
      </c>
      <c r="M35" s="23">
        <f t="shared" si="3"/>
        <v>1678.3500000000001</v>
      </c>
    </row>
    <row r="36" spans="1:13" x14ac:dyDescent="0.25">
      <c r="A36" t="str">
        <f t="shared" si="0"/>
        <v>BCM6014 - Été - Culture de cellules à haut débit</v>
      </c>
      <c r="B36" s="21" t="s">
        <v>63</v>
      </c>
      <c r="C36" s="21" t="s">
        <v>131</v>
      </c>
      <c r="D36" s="25" t="s">
        <v>137</v>
      </c>
      <c r="E36" s="21" t="s">
        <v>128</v>
      </c>
      <c r="F36" s="25" t="s">
        <v>129</v>
      </c>
      <c r="G36" s="25">
        <v>20</v>
      </c>
      <c r="H36" s="25">
        <v>1</v>
      </c>
      <c r="I36" s="30" t="s">
        <v>130</v>
      </c>
      <c r="J36" s="30" t="s">
        <v>130</v>
      </c>
      <c r="K36" s="30" t="s">
        <v>130</v>
      </c>
      <c r="L36" s="23" t="s">
        <v>149</v>
      </c>
      <c r="M36" s="21" t="s">
        <v>150</v>
      </c>
    </row>
    <row r="37" spans="1:13" x14ac:dyDescent="0.25">
      <c r="A37" t="str">
        <f t="shared" si="0"/>
        <v>BCM6016 - Été - Méthodes de pointe en purification de protéines</v>
      </c>
      <c r="B37" s="21" t="s">
        <v>63</v>
      </c>
      <c r="C37" s="21" t="s">
        <v>132</v>
      </c>
      <c r="D37" s="25" t="s">
        <v>138</v>
      </c>
      <c r="E37" s="21" t="s">
        <v>128</v>
      </c>
      <c r="F37" s="25" t="s">
        <v>129</v>
      </c>
      <c r="G37" s="25">
        <v>20</v>
      </c>
      <c r="H37" s="25">
        <v>2</v>
      </c>
      <c r="I37" s="30" t="s">
        <v>130</v>
      </c>
      <c r="J37" s="30" t="s">
        <v>130</v>
      </c>
      <c r="K37" s="30" t="s">
        <v>130</v>
      </c>
      <c r="L37" s="23" t="s">
        <v>149</v>
      </c>
      <c r="M37" s="21" t="s">
        <v>150</v>
      </c>
    </row>
    <row r="38" spans="1:13" x14ac:dyDescent="0.25">
      <c r="A38" t="str">
        <f t="shared" si="0"/>
        <v>BCM6018 - Été - Méthodes de pointe en protéomique</v>
      </c>
      <c r="B38" s="21" t="s">
        <v>63</v>
      </c>
      <c r="C38" s="21" t="s">
        <v>133</v>
      </c>
      <c r="D38" s="25" t="s">
        <v>139</v>
      </c>
      <c r="E38" s="21" t="s">
        <v>128</v>
      </c>
      <c r="F38" s="25" t="s">
        <v>129</v>
      </c>
      <c r="G38" s="25">
        <v>20</v>
      </c>
      <c r="H38" s="25">
        <v>1</v>
      </c>
      <c r="I38" s="30" t="s">
        <v>130</v>
      </c>
      <c r="J38" s="30" t="s">
        <v>130</v>
      </c>
      <c r="K38" s="30" t="s">
        <v>130</v>
      </c>
      <c r="L38" s="23" t="s">
        <v>149</v>
      </c>
      <c r="M38" s="21" t="s">
        <v>150</v>
      </c>
    </row>
    <row r="39" spans="1:13" x14ac:dyDescent="0.25">
      <c r="A39" t="str">
        <f t="shared" si="0"/>
        <v>BCM6015 - Été - Détermination de structure de macromolécules</v>
      </c>
      <c r="B39" s="21" t="s">
        <v>63</v>
      </c>
      <c r="C39" s="21" t="s">
        <v>136</v>
      </c>
      <c r="D39" s="25" t="s">
        <v>140</v>
      </c>
      <c r="E39" s="21" t="s">
        <v>128</v>
      </c>
      <c r="F39" s="25" t="s">
        <v>129</v>
      </c>
      <c r="G39" s="25">
        <v>20</v>
      </c>
      <c r="H39" s="25">
        <v>1</v>
      </c>
      <c r="I39" s="30" t="s">
        <v>130</v>
      </c>
      <c r="J39" s="30" t="s">
        <v>130</v>
      </c>
      <c r="K39" s="30" t="s">
        <v>130</v>
      </c>
      <c r="L39" s="23" t="s">
        <v>149</v>
      </c>
      <c r="M39" s="21" t="s">
        <v>150</v>
      </c>
    </row>
    <row r="40" spans="1:13" x14ac:dyDescent="0.25">
      <c r="A40" t="str">
        <f t="shared" si="0"/>
        <v>BCM6017 - Été - Méthodes de pointe en génomique appliquée</v>
      </c>
      <c r="B40" s="21" t="s">
        <v>63</v>
      </c>
      <c r="C40" s="21" t="s">
        <v>134</v>
      </c>
      <c r="D40" s="25" t="s">
        <v>141</v>
      </c>
      <c r="E40" s="21" t="s">
        <v>128</v>
      </c>
      <c r="F40" s="25" t="s">
        <v>129</v>
      </c>
      <c r="G40" s="25">
        <v>20</v>
      </c>
      <c r="H40" s="25">
        <v>1</v>
      </c>
      <c r="I40" s="30" t="s">
        <v>130</v>
      </c>
      <c r="J40" s="30" t="s">
        <v>130</v>
      </c>
      <c r="K40" s="30" t="s">
        <v>130</v>
      </c>
      <c r="L40" s="23" t="s">
        <v>149</v>
      </c>
      <c r="M40" s="21" t="s">
        <v>150</v>
      </c>
    </row>
    <row r="41" spans="1:13" x14ac:dyDescent="0.25">
      <c r="A41" t="str">
        <f t="shared" si="0"/>
        <v>BCM6019 - Été - Méthodes en microscopie à haute résolution</v>
      </c>
      <c r="B41" s="21" t="s">
        <v>63</v>
      </c>
      <c r="C41" s="21" t="s">
        <v>135</v>
      </c>
      <c r="D41" s="25" t="s">
        <v>142</v>
      </c>
      <c r="E41" s="21" t="s">
        <v>128</v>
      </c>
      <c r="F41" s="25" t="s">
        <v>129</v>
      </c>
      <c r="G41" s="25">
        <v>20</v>
      </c>
      <c r="H41" s="25">
        <v>1</v>
      </c>
      <c r="I41" s="30" t="s">
        <v>130</v>
      </c>
      <c r="J41" s="30" t="s">
        <v>130</v>
      </c>
      <c r="K41" s="30" t="s">
        <v>130</v>
      </c>
      <c r="L41" s="23" t="s">
        <v>149</v>
      </c>
      <c r="M41" s="21" t="s">
        <v>150</v>
      </c>
    </row>
    <row r="42" spans="1:13" x14ac:dyDescent="0.25">
      <c r="B42" s="8"/>
      <c r="C42" s="8"/>
      <c r="D42" s="72"/>
      <c r="E42" s="8"/>
      <c r="F42" s="72"/>
      <c r="G42" s="72"/>
      <c r="H42" s="72"/>
      <c r="I42" s="36"/>
      <c r="J42" s="36"/>
      <c r="K42" s="37"/>
      <c r="L42" s="73"/>
      <c r="M42" s="27"/>
    </row>
    <row r="43" spans="1:13" x14ac:dyDescent="0.25">
      <c r="B43" s="8"/>
      <c r="C43" s="8"/>
      <c r="D43" s="72"/>
      <c r="E43" s="8"/>
      <c r="F43" s="72"/>
      <c r="G43" s="72"/>
      <c r="H43" s="72"/>
      <c r="I43" s="36"/>
      <c r="J43" s="36"/>
      <c r="K43" s="37"/>
      <c r="L43" s="73"/>
      <c r="M43" s="27"/>
    </row>
    <row r="44" spans="1:13" x14ac:dyDescent="0.25">
      <c r="B44" s="8"/>
      <c r="C44" s="8"/>
      <c r="D44" s="13"/>
      <c r="E44" s="8"/>
      <c r="F44" s="13"/>
      <c r="G44" s="13"/>
      <c r="H44" s="13"/>
      <c r="I44" s="36"/>
      <c r="J44" s="36"/>
      <c r="K44" s="37"/>
      <c r="L44" s="27"/>
      <c r="M44" s="27"/>
    </row>
    <row r="45" spans="1:13" ht="30" customHeight="1" x14ac:dyDescent="0.25">
      <c r="A45" t="s">
        <v>114</v>
      </c>
      <c r="B45" s="18" t="s">
        <v>55</v>
      </c>
      <c r="C45" s="18" t="s">
        <v>64</v>
      </c>
      <c r="D45" s="18" t="s">
        <v>57</v>
      </c>
      <c r="E45" s="18" t="s">
        <v>69</v>
      </c>
      <c r="F45" s="28" t="s">
        <v>111</v>
      </c>
      <c r="G45" s="18" t="s">
        <v>112</v>
      </c>
      <c r="H45" s="18" t="s">
        <v>113</v>
      </c>
      <c r="I45" s="36"/>
      <c r="J45" s="36"/>
      <c r="K45" s="37"/>
      <c r="L45" s="27"/>
      <c r="M45" s="27"/>
    </row>
    <row r="46" spans="1:13" x14ac:dyDescent="0.25">
      <c r="A46" t="str">
        <f>B46 &amp; " - " &amp; C46 &amp; " - " &amp; D46</f>
        <v>Surveillance - BCM1502 - Hiver</v>
      </c>
      <c r="B46" s="21" t="s">
        <v>84</v>
      </c>
      <c r="C46" s="21" t="s">
        <v>90</v>
      </c>
      <c r="D46" s="21" t="s">
        <v>66</v>
      </c>
      <c r="E46" s="25" t="s">
        <v>102</v>
      </c>
      <c r="F46" s="24" t="s">
        <v>85</v>
      </c>
      <c r="G46" s="23" t="s">
        <v>149</v>
      </c>
      <c r="H46" s="21" t="s">
        <v>150</v>
      </c>
      <c r="J46" s="38"/>
      <c r="K46" s="38"/>
      <c r="L46"/>
    </row>
    <row r="47" spans="1:13" x14ac:dyDescent="0.25">
      <c r="A47" t="str">
        <f t="shared" ref="A47:A74" si="4">B47 &amp; " - " &amp; C47 &amp; " - " &amp; D47</f>
        <v>Surveillance - BCM1503 - Hiver</v>
      </c>
      <c r="B47" s="21" t="s">
        <v>84</v>
      </c>
      <c r="C47" s="21" t="s">
        <v>89</v>
      </c>
      <c r="D47" s="21" t="s">
        <v>66</v>
      </c>
      <c r="E47" s="25" t="s">
        <v>102</v>
      </c>
      <c r="F47" s="24" t="s">
        <v>85</v>
      </c>
      <c r="G47" s="23" t="s">
        <v>149</v>
      </c>
      <c r="H47" s="21" t="s">
        <v>150</v>
      </c>
      <c r="J47" s="38"/>
      <c r="K47" s="38"/>
      <c r="L47"/>
    </row>
    <row r="48" spans="1:13" x14ac:dyDescent="0.25">
      <c r="A48" t="str">
        <f t="shared" si="4"/>
        <v>Surveillance - BCM1521 - Hiver</v>
      </c>
      <c r="B48" s="21" t="s">
        <v>84</v>
      </c>
      <c r="C48" s="21" t="s">
        <v>61</v>
      </c>
      <c r="D48" s="21" t="s">
        <v>66</v>
      </c>
      <c r="E48" s="25" t="s">
        <v>102</v>
      </c>
      <c r="F48" s="24" t="s">
        <v>85</v>
      </c>
      <c r="G48" s="23" t="s">
        <v>149</v>
      </c>
      <c r="H48" s="21" t="s">
        <v>150</v>
      </c>
      <c r="J48" s="38"/>
      <c r="K48" s="38"/>
      <c r="L48"/>
    </row>
    <row r="49" spans="1:12" x14ac:dyDescent="0.25">
      <c r="A49" t="str">
        <f t="shared" si="4"/>
        <v>Surveillance - BCM2004 - Hiver</v>
      </c>
      <c r="B49" s="21" t="s">
        <v>84</v>
      </c>
      <c r="C49" s="21" t="s">
        <v>91</v>
      </c>
      <c r="D49" s="21" t="s">
        <v>66</v>
      </c>
      <c r="E49" s="25" t="s">
        <v>102</v>
      </c>
      <c r="F49" s="24" t="s">
        <v>85</v>
      </c>
      <c r="G49" s="23" t="s">
        <v>149</v>
      </c>
      <c r="H49" s="21" t="s">
        <v>150</v>
      </c>
      <c r="J49" s="38"/>
      <c r="K49" s="38"/>
      <c r="L49"/>
    </row>
    <row r="50" spans="1:12" x14ac:dyDescent="0.25">
      <c r="A50" t="str">
        <f t="shared" si="4"/>
        <v>Surveillance - BCM2501 - Hiver</v>
      </c>
      <c r="B50" s="21" t="s">
        <v>84</v>
      </c>
      <c r="C50" s="21" t="s">
        <v>92</v>
      </c>
      <c r="D50" s="21" t="s">
        <v>66</v>
      </c>
      <c r="E50" s="25" t="s">
        <v>102</v>
      </c>
      <c r="F50" s="24" t="s">
        <v>85</v>
      </c>
      <c r="G50" s="23" t="s">
        <v>149</v>
      </c>
      <c r="H50" s="21" t="s">
        <v>150</v>
      </c>
      <c r="J50" s="38"/>
      <c r="K50" s="38"/>
      <c r="L50"/>
    </row>
    <row r="51" spans="1:12" x14ac:dyDescent="0.25">
      <c r="A51" t="str">
        <f t="shared" si="4"/>
        <v>Surveillance - BCM2505 - Hiver</v>
      </c>
      <c r="B51" s="21" t="s">
        <v>84</v>
      </c>
      <c r="C51" s="21" t="s">
        <v>93</v>
      </c>
      <c r="D51" s="21" t="s">
        <v>66</v>
      </c>
      <c r="E51" s="25" t="s">
        <v>102</v>
      </c>
      <c r="F51" s="24" t="s">
        <v>85</v>
      </c>
      <c r="G51" s="23" t="s">
        <v>149</v>
      </c>
      <c r="H51" s="21" t="s">
        <v>150</v>
      </c>
      <c r="J51" s="38"/>
      <c r="K51" s="38"/>
      <c r="L51"/>
    </row>
    <row r="52" spans="1:12" x14ac:dyDescent="0.25">
      <c r="A52" t="str">
        <f t="shared" si="4"/>
        <v>Surveillance - BCM2532 - Hiver</v>
      </c>
      <c r="B52" s="21" t="s">
        <v>84</v>
      </c>
      <c r="C52" s="21" t="s">
        <v>94</v>
      </c>
      <c r="D52" s="21" t="s">
        <v>66</v>
      </c>
      <c r="E52" s="25" t="s">
        <v>102</v>
      </c>
      <c r="F52" s="24" t="s">
        <v>85</v>
      </c>
      <c r="G52" s="23" t="s">
        <v>149</v>
      </c>
      <c r="H52" s="21" t="s">
        <v>150</v>
      </c>
      <c r="J52" s="38"/>
      <c r="K52" s="38"/>
      <c r="L52"/>
    </row>
    <row r="53" spans="1:12" x14ac:dyDescent="0.25">
      <c r="A53" t="str">
        <f t="shared" si="4"/>
        <v>Surveillance - BCM2562 - Hiver</v>
      </c>
      <c r="B53" s="21" t="s">
        <v>84</v>
      </c>
      <c r="C53" s="21" t="s">
        <v>95</v>
      </c>
      <c r="D53" s="21" t="s">
        <v>66</v>
      </c>
      <c r="E53" s="25" t="s">
        <v>102</v>
      </c>
      <c r="F53" s="24" t="s">
        <v>85</v>
      </c>
      <c r="G53" s="23" t="s">
        <v>149</v>
      </c>
      <c r="H53" s="21" t="s">
        <v>150</v>
      </c>
      <c r="J53" s="38"/>
      <c r="K53" s="38"/>
      <c r="L53"/>
    </row>
    <row r="54" spans="1:12" x14ac:dyDescent="0.25">
      <c r="A54" t="str">
        <f t="shared" si="4"/>
        <v>Surveillance - BCM3513 - Hiver</v>
      </c>
      <c r="B54" s="21" t="s">
        <v>84</v>
      </c>
      <c r="C54" s="21" t="s">
        <v>96</v>
      </c>
      <c r="D54" s="21" t="s">
        <v>66</v>
      </c>
      <c r="E54" s="25" t="s">
        <v>102</v>
      </c>
      <c r="F54" s="24" t="s">
        <v>85</v>
      </c>
      <c r="G54" s="23" t="s">
        <v>149</v>
      </c>
      <c r="H54" s="21" t="s">
        <v>150</v>
      </c>
      <c r="J54" s="38"/>
      <c r="K54" s="38"/>
      <c r="L54"/>
    </row>
    <row r="55" spans="1:12" x14ac:dyDescent="0.25">
      <c r="A55" t="str">
        <f t="shared" si="4"/>
        <v>Surveillance - BCM3514 - Hiver</v>
      </c>
      <c r="B55" s="21" t="s">
        <v>84</v>
      </c>
      <c r="C55" s="21" t="s">
        <v>97</v>
      </c>
      <c r="D55" s="21" t="s">
        <v>66</v>
      </c>
      <c r="E55" s="25" t="s">
        <v>102</v>
      </c>
      <c r="F55" s="24" t="s">
        <v>85</v>
      </c>
      <c r="G55" s="23" t="s">
        <v>149</v>
      </c>
      <c r="H55" s="21" t="s">
        <v>150</v>
      </c>
      <c r="J55" s="38"/>
      <c r="K55" s="38"/>
      <c r="L55"/>
    </row>
    <row r="56" spans="1:12" x14ac:dyDescent="0.25">
      <c r="A56" t="str">
        <f t="shared" si="4"/>
        <v>Surveillance - BCM1974 - Hiver</v>
      </c>
      <c r="B56" s="21" t="s">
        <v>84</v>
      </c>
      <c r="C56" s="21" t="s">
        <v>98</v>
      </c>
      <c r="D56" s="21" t="s">
        <v>66</v>
      </c>
      <c r="E56" s="25" t="s">
        <v>102</v>
      </c>
      <c r="F56" s="24" t="s">
        <v>85</v>
      </c>
      <c r="G56" s="23" t="s">
        <v>149</v>
      </c>
      <c r="H56" s="21" t="s">
        <v>150</v>
      </c>
      <c r="J56" s="38"/>
      <c r="K56" s="38"/>
      <c r="L56"/>
    </row>
    <row r="57" spans="1:12" x14ac:dyDescent="0.25">
      <c r="A57" t="str">
        <f t="shared" si="4"/>
        <v>Surveillance - BCM6026 - Hiver</v>
      </c>
      <c r="B57" s="21" t="s">
        <v>84</v>
      </c>
      <c r="C57" s="21" t="s">
        <v>99</v>
      </c>
      <c r="D57" s="21" t="s">
        <v>66</v>
      </c>
      <c r="E57" s="25" t="s">
        <v>102</v>
      </c>
      <c r="F57" s="24" t="s">
        <v>85</v>
      </c>
      <c r="G57" s="23" t="s">
        <v>149</v>
      </c>
      <c r="H57" s="21" t="s">
        <v>150</v>
      </c>
      <c r="J57" s="38"/>
      <c r="K57" s="38"/>
      <c r="L57"/>
    </row>
    <row r="58" spans="1:12" x14ac:dyDescent="0.25">
      <c r="A58" t="str">
        <f t="shared" si="4"/>
        <v>Surveillance - BCM3515 - Automne</v>
      </c>
      <c r="B58" s="21" t="s">
        <v>84</v>
      </c>
      <c r="C58" s="21" t="s">
        <v>100</v>
      </c>
      <c r="D58" s="21" t="s">
        <v>67</v>
      </c>
      <c r="E58" s="25" t="s">
        <v>102</v>
      </c>
      <c r="F58" s="24" t="s">
        <v>85</v>
      </c>
      <c r="G58" s="23" t="s">
        <v>149</v>
      </c>
      <c r="H58" s="21" t="s">
        <v>150</v>
      </c>
      <c r="J58" s="38"/>
      <c r="K58" s="38"/>
      <c r="L58"/>
    </row>
    <row r="59" spans="1:12" x14ac:dyDescent="0.25">
      <c r="A59" t="str">
        <f t="shared" si="4"/>
        <v>Surveillance - BCM2503 - Automne</v>
      </c>
      <c r="B59" s="21" t="s">
        <v>84</v>
      </c>
      <c r="C59" s="21" t="s">
        <v>87</v>
      </c>
      <c r="D59" s="21" t="s">
        <v>67</v>
      </c>
      <c r="E59" s="25" t="s">
        <v>102</v>
      </c>
      <c r="F59" s="24" t="s">
        <v>85</v>
      </c>
      <c r="G59" s="23" t="s">
        <v>149</v>
      </c>
      <c r="H59" s="21" t="s">
        <v>150</v>
      </c>
      <c r="J59" s="38"/>
      <c r="K59" s="38"/>
      <c r="L59"/>
    </row>
    <row r="60" spans="1:12" x14ac:dyDescent="0.25">
      <c r="A60" t="str">
        <f t="shared" si="4"/>
        <v>Surveillance - BCM1970 - Automne</v>
      </c>
      <c r="B60" s="21" t="s">
        <v>84</v>
      </c>
      <c r="C60" s="21" t="s">
        <v>101</v>
      </c>
      <c r="D60" s="21" t="s">
        <v>67</v>
      </c>
      <c r="E60" s="25" t="s">
        <v>102</v>
      </c>
      <c r="F60" s="24" t="s">
        <v>85</v>
      </c>
      <c r="G60" s="23" t="s">
        <v>149</v>
      </c>
      <c r="H60" s="21" t="s">
        <v>150</v>
      </c>
      <c r="J60" s="38"/>
      <c r="K60" s="38"/>
      <c r="L60"/>
    </row>
    <row r="61" spans="1:12" x14ac:dyDescent="0.25">
      <c r="A61" t="str">
        <f t="shared" si="4"/>
        <v>Surveillance - BCM2502 - Automne</v>
      </c>
      <c r="B61" s="21" t="s">
        <v>84</v>
      </c>
      <c r="C61" s="21" t="s">
        <v>103</v>
      </c>
      <c r="D61" s="21" t="s">
        <v>67</v>
      </c>
      <c r="E61" s="25" t="s">
        <v>102</v>
      </c>
      <c r="F61" s="24" t="s">
        <v>85</v>
      </c>
      <c r="G61" s="23" t="s">
        <v>149</v>
      </c>
      <c r="H61" s="21" t="s">
        <v>150</v>
      </c>
      <c r="J61" s="38"/>
      <c r="K61" s="38"/>
      <c r="L61"/>
    </row>
    <row r="62" spans="1:12" x14ac:dyDescent="0.25">
      <c r="A62" t="str">
        <f t="shared" si="4"/>
        <v>Surveillance - BCM6023 - Automne</v>
      </c>
      <c r="B62" s="21" t="s">
        <v>84</v>
      </c>
      <c r="C62" s="21" t="s">
        <v>104</v>
      </c>
      <c r="D62" s="21" t="s">
        <v>67</v>
      </c>
      <c r="E62" s="25" t="s">
        <v>102</v>
      </c>
      <c r="F62" s="24" t="s">
        <v>85</v>
      </c>
      <c r="G62" s="23" t="s">
        <v>149</v>
      </c>
      <c r="H62" s="21" t="s">
        <v>150</v>
      </c>
      <c r="J62" s="38"/>
      <c r="K62" s="38"/>
      <c r="L62"/>
    </row>
    <row r="63" spans="1:12" x14ac:dyDescent="0.25">
      <c r="A63" t="str">
        <f t="shared" si="4"/>
        <v>Surveillance - BCM2002 - Automne</v>
      </c>
      <c r="B63" s="21" t="s">
        <v>84</v>
      </c>
      <c r="C63" s="21" t="s">
        <v>105</v>
      </c>
      <c r="D63" s="21" t="s">
        <v>67</v>
      </c>
      <c r="E63" s="25" t="s">
        <v>102</v>
      </c>
      <c r="F63" s="24" t="s">
        <v>85</v>
      </c>
      <c r="G63" s="23" t="s">
        <v>149</v>
      </c>
      <c r="H63" s="21" t="s">
        <v>150</v>
      </c>
      <c r="J63" s="38"/>
      <c r="K63" s="38"/>
      <c r="L63"/>
    </row>
    <row r="64" spans="1:12" x14ac:dyDescent="0.25">
      <c r="A64" t="str">
        <f t="shared" si="4"/>
        <v>Surveillance - BCM2531 - Automne</v>
      </c>
      <c r="B64" s="21" t="s">
        <v>84</v>
      </c>
      <c r="C64" s="21" t="s">
        <v>62</v>
      </c>
      <c r="D64" s="21" t="s">
        <v>67</v>
      </c>
      <c r="E64" s="25" t="s">
        <v>102</v>
      </c>
      <c r="F64" s="24" t="s">
        <v>85</v>
      </c>
      <c r="G64" s="23" t="s">
        <v>149</v>
      </c>
      <c r="H64" s="21" t="s">
        <v>150</v>
      </c>
      <c r="J64" s="38"/>
      <c r="K64" s="38"/>
      <c r="L64"/>
    </row>
    <row r="65" spans="1:12" x14ac:dyDescent="0.25">
      <c r="A65" t="str">
        <f t="shared" si="4"/>
        <v>Surveillance - BCM1501 - Automne</v>
      </c>
      <c r="B65" s="21" t="s">
        <v>84</v>
      </c>
      <c r="C65" s="21" t="s">
        <v>106</v>
      </c>
      <c r="D65" s="21" t="s">
        <v>67</v>
      </c>
      <c r="E65" s="25" t="s">
        <v>102</v>
      </c>
      <c r="F65" s="24" t="s">
        <v>85</v>
      </c>
      <c r="G65" s="23" t="s">
        <v>149</v>
      </c>
      <c r="H65" s="21" t="s">
        <v>150</v>
      </c>
      <c r="J65" s="38"/>
      <c r="K65" s="38"/>
      <c r="L65"/>
    </row>
    <row r="66" spans="1:12" x14ac:dyDescent="0.25">
      <c r="A66" t="str">
        <f t="shared" si="4"/>
        <v>Surveillance - BCM1521 - Automne</v>
      </c>
      <c r="B66" s="21" t="s">
        <v>84</v>
      </c>
      <c r="C66" s="21" t="s">
        <v>61</v>
      </c>
      <c r="D66" s="21" t="s">
        <v>67</v>
      </c>
      <c r="E66" s="25" t="s">
        <v>102</v>
      </c>
      <c r="F66" s="24" t="s">
        <v>85</v>
      </c>
      <c r="G66" s="23" t="s">
        <v>149</v>
      </c>
      <c r="H66" s="21" t="s">
        <v>150</v>
      </c>
      <c r="J66" s="38"/>
      <c r="K66" s="38"/>
      <c r="L66"/>
    </row>
    <row r="67" spans="1:12" x14ac:dyDescent="0.25">
      <c r="A67" t="str">
        <f t="shared" si="4"/>
        <v>Surveillance - BCM6225 - Automne</v>
      </c>
      <c r="B67" s="21" t="s">
        <v>84</v>
      </c>
      <c r="C67" s="21" t="s">
        <v>107</v>
      </c>
      <c r="D67" s="21" t="s">
        <v>67</v>
      </c>
      <c r="E67" s="25" t="s">
        <v>102</v>
      </c>
      <c r="F67" s="24" t="s">
        <v>85</v>
      </c>
      <c r="G67" s="23" t="s">
        <v>149</v>
      </c>
      <c r="H67" s="21" t="s">
        <v>150</v>
      </c>
      <c r="J67" s="38"/>
      <c r="K67" s="38"/>
      <c r="L67"/>
    </row>
    <row r="68" spans="1:12" x14ac:dyDescent="0.25">
      <c r="A68" t="str">
        <f t="shared" si="4"/>
        <v>Surveillance - BCM6100 - Automne</v>
      </c>
      <c r="B68" s="21" t="s">
        <v>84</v>
      </c>
      <c r="C68" s="21" t="s">
        <v>108</v>
      </c>
      <c r="D68" s="21" t="s">
        <v>67</v>
      </c>
      <c r="E68" s="25" t="s">
        <v>102</v>
      </c>
      <c r="F68" s="24" t="s">
        <v>85</v>
      </c>
      <c r="G68" s="23" t="s">
        <v>149</v>
      </c>
      <c r="H68" s="21" t="s">
        <v>150</v>
      </c>
      <c r="J68" s="38"/>
      <c r="K68" s="38"/>
      <c r="L68"/>
    </row>
    <row r="69" spans="1:12" x14ac:dyDescent="0.25">
      <c r="A69" t="str">
        <f t="shared" si="4"/>
        <v>Surveillance - BCM3525 - Automne</v>
      </c>
      <c r="B69" s="21" t="s">
        <v>84</v>
      </c>
      <c r="C69" s="21" t="s">
        <v>109</v>
      </c>
      <c r="D69" s="21" t="s">
        <v>67</v>
      </c>
      <c r="E69" s="25" t="s">
        <v>102</v>
      </c>
      <c r="F69" s="24" t="s">
        <v>85</v>
      </c>
      <c r="G69" s="23" t="s">
        <v>149</v>
      </c>
      <c r="H69" s="21" t="s">
        <v>150</v>
      </c>
      <c r="J69" s="38"/>
      <c r="K69" s="38"/>
      <c r="L69"/>
    </row>
    <row r="70" spans="1:12" x14ac:dyDescent="0.25">
      <c r="A70" t="str">
        <f t="shared" si="4"/>
        <v>Répétition - BCM1501 - Automne</v>
      </c>
      <c r="B70" s="21" t="s">
        <v>110</v>
      </c>
      <c r="C70" s="21" t="s">
        <v>106</v>
      </c>
      <c r="D70" s="21" t="s">
        <v>67</v>
      </c>
      <c r="E70" s="25">
        <v>2</v>
      </c>
      <c r="F70" s="24" t="s">
        <v>85</v>
      </c>
      <c r="G70" s="23" t="s">
        <v>149</v>
      </c>
      <c r="H70" s="21" t="s">
        <v>150</v>
      </c>
      <c r="J70" s="38"/>
      <c r="K70" s="38"/>
      <c r="L70"/>
    </row>
    <row r="71" spans="1:12" x14ac:dyDescent="0.25">
      <c r="A71" t="str">
        <f t="shared" si="4"/>
        <v>Répétition - BCM1501 - Hiver</v>
      </c>
      <c r="B71" s="21" t="s">
        <v>110</v>
      </c>
      <c r="C71" s="21" t="s">
        <v>106</v>
      </c>
      <c r="D71" s="21" t="s">
        <v>66</v>
      </c>
      <c r="E71" s="25">
        <v>2</v>
      </c>
      <c r="F71" s="24" t="s">
        <v>85</v>
      </c>
      <c r="G71" s="23" t="s">
        <v>149</v>
      </c>
      <c r="H71" s="21" t="s">
        <v>150</v>
      </c>
      <c r="J71" s="38"/>
      <c r="K71" s="38"/>
      <c r="L71"/>
    </row>
    <row r="72" spans="1:12" x14ac:dyDescent="0.25">
      <c r="A72" t="str">
        <f t="shared" si="4"/>
        <v>Correction - BCM2503 - Automne</v>
      </c>
      <c r="B72" s="21" t="s">
        <v>86</v>
      </c>
      <c r="C72" s="21" t="s">
        <v>87</v>
      </c>
      <c r="D72" s="21" t="s">
        <v>67</v>
      </c>
      <c r="E72" s="25">
        <v>1</v>
      </c>
      <c r="F72" s="24" t="s">
        <v>85</v>
      </c>
      <c r="G72" s="23" t="s">
        <v>149</v>
      </c>
      <c r="H72" s="21" t="s">
        <v>150</v>
      </c>
      <c r="J72" s="38"/>
      <c r="K72" s="38"/>
      <c r="L72"/>
    </row>
    <row r="73" spans="1:12" x14ac:dyDescent="0.25">
      <c r="A73" t="str">
        <f t="shared" si="4"/>
        <v>Correction - BCM3532 - Automne</v>
      </c>
      <c r="B73" s="71" t="s">
        <v>86</v>
      </c>
      <c r="C73" s="71" t="s">
        <v>126</v>
      </c>
      <c r="D73" s="46" t="s">
        <v>67</v>
      </c>
      <c r="E73" s="69">
        <v>1</v>
      </c>
      <c r="F73" s="46" t="s">
        <v>85</v>
      </c>
      <c r="G73" s="23" t="s">
        <v>149</v>
      </c>
      <c r="H73" s="21" t="s">
        <v>150</v>
      </c>
    </row>
    <row r="74" spans="1:12" x14ac:dyDescent="0.25">
      <c r="A74" t="str">
        <f t="shared" si="4"/>
        <v>Correction - BCM3532 - Hiver</v>
      </c>
      <c r="B74" s="71" t="s">
        <v>86</v>
      </c>
      <c r="C74" s="71" t="s">
        <v>126</v>
      </c>
      <c r="D74" s="46" t="s">
        <v>66</v>
      </c>
      <c r="E74" s="69">
        <v>1</v>
      </c>
      <c r="F74" s="46" t="s">
        <v>85</v>
      </c>
      <c r="G74" s="23" t="s">
        <v>149</v>
      </c>
      <c r="H74" s="21" t="s">
        <v>150</v>
      </c>
    </row>
  </sheetData>
  <pageMargins left="0.7" right="0.7" top="0.75" bottom="0.75" header="0.3" footer="0.3"/>
  <pageSetup paperSiz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Liste des charges disponibles</vt:lpstr>
      <vt:lpstr>Feuil2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Truche Sébastien</dc:creator>
  <cp:lastModifiedBy>Philipe Lampron</cp:lastModifiedBy>
  <cp:lastPrinted>2018-05-15T18:13:42Z</cp:lastPrinted>
  <dcterms:created xsi:type="dcterms:W3CDTF">2016-10-25T19:20:52Z</dcterms:created>
  <dcterms:modified xsi:type="dcterms:W3CDTF">2022-06-01T19:45:40Z</dcterms:modified>
</cp:coreProperties>
</file>